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pivotTables/pivotTable1.xml" ContentType="application/vnd.openxmlformats-officedocument.spreadsheetml.pivotTable+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pivotCache/pivotCacheDefinition1.xml" ContentType="application/vnd.openxmlformats-officedocument.spreadsheetml.pivotCacheDefinition+xml"/>
  <Override PartName="/xl/calcChain.xml" ContentType="application/vnd.openxmlformats-officedocument.spreadsheetml.calcChain+xml"/>
  <Override PartName="/xl/sharedStrings.xml" ContentType="application/vnd.openxmlformats-officedocument.spreadsheetml.sharedStrings+xml"/>
  <Override PartName="/xl/pivotCache/pivotCacheRecords1.xml" ContentType="application/vnd.openxmlformats-officedocument.spreadsheetml.pivotCacheRecord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heckCompatibility="1" defaultThemeVersion="124226"/>
  <bookViews>
    <workbookView xWindow="0" yWindow="60" windowWidth="20490" windowHeight="7590"/>
  </bookViews>
  <sheets>
    <sheet name="PAC SEGUIMIENTO 2023" sheetId="5" r:id="rId1"/>
    <sheet name="CUMPLIMIENTO EN % MODELO (2)" sheetId="4" state="hidden" r:id="rId2"/>
  </sheets>
  <definedNames>
    <definedName name="_xlnm._FilterDatabase" localSheetId="0" hidden="1">'PAC SEGUIMIENTO 2023'!$A$2:$AN$84</definedName>
  </definedNames>
  <calcPr calcId="124519"/>
  <pivotCaches>
    <pivotCache cacheId="0" r:id="rId3"/>
  </pivotCaches>
</workbook>
</file>

<file path=xl/calcChain.xml><?xml version="1.0" encoding="utf-8"?>
<calcChain xmlns="http://schemas.openxmlformats.org/spreadsheetml/2006/main">
  <c r="N83" i="5"/>
  <c r="M83" s="1"/>
  <c r="N82"/>
  <c r="M82" s="1"/>
  <c r="N81"/>
  <c r="M81" s="1"/>
  <c r="N80"/>
  <c r="M80" s="1"/>
  <c r="N79"/>
  <c r="M79" s="1"/>
  <c r="N78"/>
  <c r="M78" s="1"/>
  <c r="N77"/>
  <c r="M77" s="1"/>
  <c r="N76"/>
  <c r="M76" s="1"/>
  <c r="N75"/>
  <c r="M75" s="1"/>
  <c r="N74"/>
  <c r="M74" s="1"/>
  <c r="N73"/>
  <c r="M73" s="1"/>
  <c r="N72"/>
  <c r="M72" s="1"/>
  <c r="N71"/>
  <c r="M71" s="1"/>
  <c r="N70"/>
  <c r="M70" s="1"/>
  <c r="N69"/>
  <c r="M69" s="1"/>
  <c r="N68"/>
  <c r="M68"/>
  <c r="N67"/>
  <c r="M67" s="1"/>
  <c r="N66"/>
  <c r="M66" s="1"/>
  <c r="N65"/>
  <c r="M65" s="1"/>
  <c r="N64"/>
  <c r="M64" s="1"/>
  <c r="N63"/>
  <c r="M63" s="1"/>
  <c r="N62"/>
  <c r="M62" s="1"/>
  <c r="N61"/>
  <c r="M61"/>
  <c r="N60"/>
  <c r="M60" s="1"/>
  <c r="N59"/>
  <c r="M59" s="1"/>
  <c r="N58"/>
  <c r="M58" s="1"/>
  <c r="N57"/>
  <c r="M57" s="1"/>
  <c r="N56"/>
  <c r="M56"/>
  <c r="N55"/>
  <c r="M55" s="1"/>
  <c r="N54"/>
  <c r="M54" s="1"/>
  <c r="N53"/>
  <c r="M53" s="1"/>
  <c r="N52"/>
  <c r="M52" s="1"/>
  <c r="N51"/>
  <c r="M51" s="1"/>
  <c r="N50"/>
  <c r="M50" s="1"/>
  <c r="N49"/>
  <c r="M49" s="1"/>
  <c r="N48"/>
  <c r="M48" s="1"/>
  <c r="N47"/>
  <c r="M47" s="1"/>
  <c r="N46"/>
  <c r="M46" s="1"/>
  <c r="N45"/>
  <c r="M45" s="1"/>
  <c r="N44"/>
  <c r="M44" s="1"/>
  <c r="N43"/>
  <c r="M43" s="1"/>
  <c r="N42"/>
  <c r="M42" s="1"/>
  <c r="N41"/>
  <c r="M41" s="1"/>
  <c r="N40"/>
  <c r="M40"/>
  <c r="N39"/>
  <c r="M39" s="1"/>
  <c r="N38"/>
  <c r="M38" s="1"/>
  <c r="N37"/>
  <c r="M37" s="1"/>
  <c r="N36"/>
  <c r="M36" s="1"/>
  <c r="N35"/>
  <c r="M35" s="1"/>
  <c r="N34"/>
  <c r="M34" s="1"/>
  <c r="N33"/>
  <c r="M33" s="1"/>
  <c r="N32"/>
  <c r="M32" s="1"/>
  <c r="N31"/>
  <c r="M31" s="1"/>
  <c r="N30"/>
  <c r="M30" s="1"/>
  <c r="N29"/>
  <c r="M29" s="1"/>
  <c r="N28"/>
  <c r="M28" s="1"/>
  <c r="N27"/>
  <c r="M27" s="1"/>
  <c r="N26"/>
  <c r="M26" s="1"/>
  <c r="N25"/>
  <c r="M25" s="1"/>
  <c r="N24"/>
  <c r="M24" s="1"/>
  <c r="N23"/>
  <c r="M23" s="1"/>
  <c r="N22"/>
  <c r="M22" s="1"/>
  <c r="N21"/>
  <c r="M21" s="1"/>
  <c r="N20"/>
  <c r="M20" s="1"/>
  <c r="N19"/>
  <c r="M19" s="1"/>
  <c r="N18"/>
  <c r="M18" s="1"/>
  <c r="N17"/>
  <c r="M17" s="1"/>
  <c r="N16"/>
  <c r="M16" s="1"/>
  <c r="N15"/>
  <c r="M15" s="1"/>
  <c r="N14"/>
  <c r="M14" s="1"/>
  <c r="N13"/>
  <c r="M13"/>
  <c r="N12"/>
  <c r="M12" s="1"/>
  <c r="N11"/>
  <c r="M11" s="1"/>
  <c r="N10"/>
  <c r="M10" s="1"/>
  <c r="N9"/>
  <c r="M9" s="1"/>
  <c r="N8"/>
  <c r="M8" s="1"/>
  <c r="N7"/>
  <c r="M7" s="1"/>
  <c r="N6"/>
  <c r="M6" s="1"/>
  <c r="N5"/>
  <c r="M5"/>
  <c r="N4"/>
  <c r="M4" s="1"/>
  <c r="N3"/>
  <c r="M3" s="1"/>
  <c r="Q26" l="1"/>
  <c r="Q25"/>
  <c r="Q78"/>
  <c r="Q65"/>
  <c r="Q28"/>
  <c r="Q57"/>
  <c r="Q76"/>
  <c r="Q81"/>
  <c r="P75" l="1"/>
  <c r="P4"/>
  <c r="P26"/>
  <c r="P25"/>
  <c r="P49"/>
  <c r="Q46" l="1"/>
  <c r="Q43"/>
  <c r="Q33"/>
  <c r="M84" l="1"/>
  <c r="O84"/>
  <c r="Q58" l="1"/>
  <c r="P74"/>
  <c r="P70" l="1"/>
  <c r="P55" l="1"/>
  <c r="P50"/>
  <c r="P48"/>
  <c r="P28"/>
  <c r="P24"/>
  <c r="P23"/>
  <c r="P22"/>
  <c r="P14"/>
  <c r="P13" l="1"/>
  <c r="P21"/>
  <c r="P3"/>
  <c r="P11"/>
  <c r="P73"/>
  <c r="P69" l="1"/>
  <c r="P20"/>
  <c r="P33"/>
  <c r="P43"/>
  <c r="P46"/>
  <c r="P29"/>
  <c r="P68"/>
  <c r="P72"/>
  <c r="P71"/>
  <c r="P80"/>
  <c r="P67"/>
  <c r="P10"/>
  <c r="Q62" l="1"/>
  <c r="Q59"/>
  <c r="Q27"/>
  <c r="P82"/>
  <c r="S83" l="1"/>
  <c r="Q83"/>
  <c r="P66"/>
  <c r="P79"/>
  <c r="P47"/>
  <c r="P18"/>
  <c r="P30"/>
  <c r="P19"/>
  <c r="P83" l="1"/>
  <c r="P60"/>
  <c r="P61"/>
  <c r="P56"/>
  <c r="P63"/>
  <c r="P51"/>
  <c r="P52"/>
  <c r="P31"/>
  <c r="P32"/>
  <c r="P57"/>
  <c r="P58"/>
  <c r="P34"/>
  <c r="P44"/>
  <c r="P45"/>
  <c r="P35"/>
  <c r="P36"/>
  <c r="P37"/>
  <c r="P38"/>
  <c r="P39"/>
  <c r="P40"/>
  <c r="P41"/>
  <c r="P42"/>
  <c r="P59"/>
  <c r="P77"/>
  <c r="P64"/>
  <c r="P78"/>
  <c r="P65"/>
  <c r="P12"/>
  <c r="P53"/>
  <c r="P54"/>
  <c r="P15"/>
  <c r="P76"/>
  <c r="P16"/>
  <c r="P5"/>
  <c r="P6"/>
  <c r="P81"/>
  <c r="P17"/>
  <c r="P7"/>
  <c r="P8"/>
  <c r="P9"/>
  <c r="P27"/>
  <c r="P62"/>
  <c r="N84" l="1"/>
  <c r="T84"/>
  <c r="S84"/>
  <c r="D9" i="4" l="1"/>
  <c r="D10"/>
  <c r="D28"/>
  <c r="D24"/>
  <c r="D18"/>
  <c r="D13"/>
  <c r="D6"/>
  <c r="D15"/>
  <c r="D25"/>
  <c r="D3"/>
  <c r="D19"/>
  <c r="D22"/>
  <c r="R84" i="5" l="1"/>
  <c r="Q84"/>
</calcChain>
</file>

<file path=xl/sharedStrings.xml><?xml version="1.0" encoding="utf-8"?>
<sst xmlns="http://schemas.openxmlformats.org/spreadsheetml/2006/main" count="828" uniqueCount="286">
  <si>
    <t>AÑO</t>
  </si>
  <si>
    <t>PARTIDA PRESUPUESTARIA / CUENTA CONTABLE</t>
  </si>
  <si>
    <t>CÓDIGO DE SEGUIMIENTO</t>
  </si>
  <si>
    <t>CÓDIGO CATEGORÍA CPC A NIVEL 9</t>
  </si>
  <si>
    <t>TIPO COMPRA (Bien, obras, servicio o consultoría)</t>
  </si>
  <si>
    <t>CÓDIGO DE PROCESO</t>
  </si>
  <si>
    <t>PROYECTO POA</t>
  </si>
  <si>
    <t>ACTIVIDAD POA</t>
  </si>
  <si>
    <t>ACTIVIDAD PAC</t>
  </si>
  <si>
    <t>OBJETO DEL PROCESO EN EL PORTAL DE COMPRAS PÚBLICAS</t>
  </si>
  <si>
    <t>CANTIDAD ANUAL</t>
  </si>
  <si>
    <t>UNIDAD (metro, litro etc)</t>
  </si>
  <si>
    <t>MONTO POA - CON IVA</t>
  </si>
  <si>
    <t>MONTO POA-SIN IVA</t>
  </si>
  <si>
    <t>MONTO PAC</t>
  </si>
  <si>
    <t>PRESUPUESTO REFERENCIAL PUBLICADO CON IVA</t>
  </si>
  <si>
    <t>PRESUPUESTO REFERENCIAL PUBLICADO SIN IVA</t>
  </si>
  <si>
    <t>MONTO ADJUDICADO CON IVA</t>
  </si>
  <si>
    <t>MONTO ADJUDICADO SIN IVA</t>
  </si>
  <si>
    <t>PROCEDIMIENTO SUGERIDO (son los procedimientos de contratación)</t>
  </si>
  <si>
    <t>ESTADO DEL PROCESO PORTAL DE COMPRAS PÚBLICAS</t>
  </si>
  <si>
    <t>GERENCIA</t>
  </si>
  <si>
    <t>UNIDAD</t>
  </si>
  <si>
    <t>SOLICITUD DE RECURSOS K2B</t>
  </si>
  <si>
    <t>PEDIDO DE COMPRAS K2B</t>
  </si>
  <si>
    <t>ORDEN DE COMPRA K2B</t>
  </si>
  <si>
    <t>FECHA DE INICIO DEL SEGÚN PLANIFICACION POA</t>
  </si>
  <si>
    <t>Fecha de Inicio del requerimiento K2B</t>
  </si>
  <si>
    <t>Fecha de inicio del proceso en CP (Publicación)</t>
  </si>
  <si>
    <t>Fecha Estimada de Adjudicación</t>
  </si>
  <si>
    <t>FECHA ADJUDICADA REAL SEGÚN RES. ADJUD.</t>
  </si>
  <si>
    <t>Fecha de Inicio de Contrato</t>
  </si>
  <si>
    <t>Plazo (de acuerdo a TDR)</t>
  </si>
  <si>
    <t>Fecha Fin</t>
  </si>
  <si>
    <t>1CT</t>
  </si>
  <si>
    <t>2CT</t>
  </si>
  <si>
    <t>3CT</t>
  </si>
  <si>
    <t>OBSERVACIÓN</t>
  </si>
  <si>
    <t>CUMPLE / NO CUMPLE</t>
  </si>
  <si>
    <t>SUBASTA INVERSA ELECTRONICA</t>
  </si>
  <si>
    <t>GERENCIA DE TICS</t>
  </si>
  <si>
    <t>S</t>
  </si>
  <si>
    <t>CUMPLIMIENTO DEL 1CT DEL PAC</t>
  </si>
  <si>
    <t>INFIMA CUANTIA</t>
  </si>
  <si>
    <t>GERENCIA DE GESTIÓN DE TALENTO HUMANO</t>
  </si>
  <si>
    <t>INFIMAS CUANTIAS NO SE CONSIDERAN DENTRO DEL INCUMPLIMIENTO</t>
  </si>
  <si>
    <t>CATALOGO ELECTRONICO</t>
  </si>
  <si>
    <t>GERENCIA DE GESTIÓN DE RECURSOS FÍSICOS Y SERVICIOS</t>
  </si>
  <si>
    <t>INCUMPLIMIENTO PAC</t>
  </si>
  <si>
    <t>GERENCIA DE GESTIÓN TÉCNICA</t>
  </si>
  <si>
    <t>GERENCIA DE PLANIFICACIÓN</t>
  </si>
  <si>
    <t>GERENCIA COMERCIAL</t>
  </si>
  <si>
    <t>GERENCIA DE GESTIÓN DE COMUNICACIÓN</t>
  </si>
  <si>
    <t>COTIZACION</t>
  </si>
  <si>
    <t>MENOR CUANTIA</t>
  </si>
  <si>
    <t>Adquisición de accesorios y dispositivos informáticos (memorias, discos duros, entre otros) según necesidad institucional.</t>
  </si>
  <si>
    <t>GERENCIA JURIDICA</t>
  </si>
  <si>
    <t>COMUNICACION SOCIAL CONTRATACION DIRECTA</t>
  </si>
  <si>
    <t>EMERGENCIA NO CONSIDERADA AL CUMPLIMIENTO</t>
  </si>
  <si>
    <t>ELABORADO POR:</t>
  </si>
  <si>
    <t>REVISADO POR:</t>
  </si>
  <si>
    <t>APROBADO Y AUTORIZADO POR:</t>
  </si>
  <si>
    <t>Ing. Julio Sandoval Montesdeoca</t>
  </si>
  <si>
    <t>PROFESIONAL COMPRAS PUBLICAS</t>
  </si>
  <si>
    <t>DEPARTAMENTO COMPRAS PUBLICAS</t>
  </si>
  <si>
    <t>GERENTE GENERAL EP AGUAS DE MANTA</t>
  </si>
  <si>
    <t>Cuenta de CUMPLE / NO CUMPLE</t>
  </si>
  <si>
    <t>Total</t>
  </si>
  <si>
    <t>TOTAL EN PORCENTAJE</t>
  </si>
  <si>
    <t>Total GERENCIA COMERCIAL</t>
  </si>
  <si>
    <t>Total GERENCIA DE GESTIÓN DE COMUNICACIÓN</t>
  </si>
  <si>
    <t>Total GERENCIA DE GESTIÓN DE RECURSOS FÍSICOS Y SERVICIOS</t>
  </si>
  <si>
    <t>Total GERENCIA DE GESTIÓN DE TALENTO HUMANO</t>
  </si>
  <si>
    <t>Total GERENCIA DE GESTIÓN TÉCNICA</t>
  </si>
  <si>
    <t>Total GERENCIA DE PLANIFICACIÓN</t>
  </si>
  <si>
    <t>Total GERENCIA DE TICS</t>
  </si>
  <si>
    <t>Total GERENCIA JURIDICA</t>
  </si>
  <si>
    <t>Total general</t>
  </si>
  <si>
    <t>Diferencias entre el PAC Y EL Presupuesto Referencial</t>
  </si>
  <si>
    <t>Ing. Miguel Cevallos Chávez</t>
  </si>
  <si>
    <t xml:space="preserve">SERVICIO DE TELEMETRIA EN LA TOMA INTERMEDIA </t>
  </si>
  <si>
    <t>SERVICIO DE LABORATORIO ACREDITADO PARA ANALISIS EN SISTEMAS HIDROSANITARIOS</t>
  </si>
  <si>
    <t>CALIBRACIÓN DE LOS EQUIPOS DE LABORATORIO</t>
  </si>
  <si>
    <t>REACTIVOS PARA USO DEL LABORATORIO</t>
  </si>
  <si>
    <t>MANTENIMIENTO DE LOS EQUIPOS DE LABORATORIO</t>
  </si>
  <si>
    <t>MATERIALES DE LABORATORIO</t>
  </si>
  <si>
    <t>TRATAMIENTO FÍSICO Y BIOLÓGICO PARA LA PTAR EL GAVILAN</t>
  </si>
  <si>
    <t>MANTENIMIENTO DE LAS INFRAESTRUCTURAS DE LAS PLANTAS DE TRATAMIENTO DE AGUA POTABLE</t>
  </si>
  <si>
    <t>QUIMICOS PARA POTABILIZACIÓN</t>
  </si>
  <si>
    <t>LIMPIEZA Y DESINFECCION DE LOS TANQUES RESERVORIOS DE AGUA POTABLE DE LAS PLANTAS, ESTACIONES Y SUBESTACIONES QUE CONFORMAN EL SISTEMA DE CONDUCCION Y DISTRIBUCION DE LA CIUDAD DE MANTA</t>
  </si>
  <si>
    <t>ALQUILER DE VEHÍCULOS LIVIANOS PARA USO DE LA INSTITUCIÓN</t>
  </si>
  <si>
    <t>SERVICIO DE FOTOCOPIADO</t>
  </si>
  <si>
    <t xml:space="preserve">MANTENIMIENTO PREVENTIVO Y CORRECTIVO INTEGRAL PARA LAS MAQUINARIAS Y EQUIPO PESADO DEL PARQUE AUTOMOTOR DE LA EP AGUAS DE MANTA </t>
  </si>
  <si>
    <t>SERVICIO DE VULCANIZADORA (REPARACIÓN DE NEUMÁTICOS) PARA LOS VEHICULOS DEL PARQUE AUTOMOTOR</t>
  </si>
  <si>
    <t xml:space="preserve">FUMIGACIÓN PARA ELIMINACIÓN DE MALEZA BICHOS Y ROEDORES EN EDIFICIO ADMINISTRATIVO Y OPERATIVOS DE LA EMPRESA PÚBLICA AGUAS DE MANTA </t>
  </si>
  <si>
    <t>ADECUACION Y MANTENIMIENTO DE LA INFRAESTRUCTURA DE LOS EDIFICIOS ADMINISTRATIVOS DE LA EP AGUAS DE MANTA.</t>
  </si>
  <si>
    <t>ADECUACION Y MANTENIMIENTO DE LA INFRAESTRUCTURA DE LOS EDIFICIOS OPERATIVOS DE LA EP AGUAS DE MANTA.</t>
  </si>
  <si>
    <t>ALQUILER DE UNA INFRAESTRUCTURA PARA MANTENER SEÑALES DE SCADA Y RADIO DE TELECOMUNICACION DE PERTENENCIA DE LA EMPRESA PUBLICA AGUAS DE MANTA</t>
  </si>
  <si>
    <t>ADQUISICION DE EQUIPOS DE CLIMATIZACION</t>
  </si>
  <si>
    <t>MANTENIMIENTO PREVENTIVO Y CORRECTIVO  DE AIRES ACONDICIONADOS DE LA EP-AGUAS DE MANTA</t>
  </si>
  <si>
    <t>ADECUACIÓN DE BATERIAS SANITARIAS EXTERIORES EN EL CAMPAMENTO COLORADO, PERTENECIENTE A LA EP AGUAS DE MANTA</t>
  </si>
  <si>
    <t>SERVICIO DE LIMPIEZA INTEGRAL ESPECIALIZADO DEL EDIFICIO ADMINISTRATIVO DE LA EP AGUAS DE MANTA</t>
  </si>
  <si>
    <t>SERVICIO DE PUBLICIDAD ESPECIALIZADA EN LA ELABORACIÓN Y COLOCACIÓN DE BRANDING QUE CONTENGA LA IMAGEN CORPORATIVA DE LA EP- AGUAS DE MANTA</t>
  </si>
  <si>
    <t>ADQUISICIÓN DE MATERIALES DE OFICINA PARA LAS DIFERENTES ÁREAS DE LA EPAM</t>
  </si>
  <si>
    <t>IMPLEMENTACIÓN DE PLANES DE VIGILANCIA DE LA SALUD Y SEGURIDAD OCUPACIONAL</t>
  </si>
  <si>
    <t>DIFUSIÓN DE INFORMACIÓN OFICIAL Y PUBLICA DE LA INSTITUCION POR MEDIOS RADIALES Y ESCRITOS</t>
  </si>
  <si>
    <t>DIFUNDIR EL TRABAJO INSTITUCIONAL A TRAVÉS DE SOCIALIZACIONES Y CAMPAÑAS COMUNITRARIAS</t>
  </si>
  <si>
    <t>SERVICIO DE MANTENIMIENTO Y SOPORTE DE SISTEMAS EPAM</t>
  </si>
  <si>
    <t>SERVICIO DE INTERNET,ENLACE BACKUP Y COMUNICACIONES</t>
  </si>
  <si>
    <t>SERVICIO DE INSTALACIONES DE RED, INSUMOS DE TELECOMUNICIACIONES PARA LAS DISTINTAS AREAS DE LA EPAM</t>
  </si>
  <si>
    <t>ADQUISICIÓN, ACTUALIZACIÓN Y RENOVACIÓN DE LICENCIAS DE SISTEMA DE SEGURIDAD PERIMETRAL Y ANTIVIRUS</t>
  </si>
  <si>
    <t xml:space="preserve">ADQUISICIÓN DE ACCESORIOS Y DISPOSITIVOS INFORMÁTICOS </t>
  </si>
  <si>
    <t>SERVICIO DE INSTALACIÓN DE CONEXIONES, CAMARAS, MIGRACIÓN DE DATACENTER Y ENLACES DE ESTACIONES DE LA EP-AGUAS DE MANTA</t>
  </si>
  <si>
    <t>Servicio de telemetría en la toma Intermedia</t>
  </si>
  <si>
    <t>Contratación de Laboratorio acreditado para análisis de agua potable, residual, suelos, sedimentos, entre otros establecidos en la legislación aplicable vigente.</t>
  </si>
  <si>
    <t>Servicio de calibración para equipos de laboratorio</t>
  </si>
  <si>
    <t xml:space="preserve">Adquisición de reactivos para análisis en laboratorio </t>
  </si>
  <si>
    <t>Servicio de mantenimiento para equipos de laboratorio</t>
  </si>
  <si>
    <t>Limpieza y desinfección de los tanques reservorios de agua potable de las Plantas, estaciones y subestaciones que conforman el sistema de conducción y distribución de la ciudad de Manta</t>
  </si>
  <si>
    <t>Alquiler de vehículos livianos para uso de la institución</t>
  </si>
  <si>
    <t>Contratación del servicio de fotocopiado de acuerdo a necesidad institucional 2022</t>
  </si>
  <si>
    <t>Contratación del servicio de vulcanizadora para los vehiculos de la EP Aguas de Manta</t>
  </si>
  <si>
    <t>Contratación del servicio de desinfección y o fumigación de las instalaciones del área produccion de la Empresa</t>
  </si>
  <si>
    <t xml:space="preserve">Contratación del servicio de mantenimiento preventivo y correctivo  de aires acondicionados </t>
  </si>
  <si>
    <t>Adecuación y mantenimiento de infraestructura</t>
  </si>
  <si>
    <t xml:space="preserve">Adquisicion de equipos de Climatizacion. </t>
  </si>
  <si>
    <t>Adecuación de baterias sanitarias exteriores en el campamento Colorado, perteneciente a la EP Aguas de Manta</t>
  </si>
  <si>
    <t>Contratación del servicio de limpieza integral especializado del edificio administrativo de la EP Aguas de Manta</t>
  </si>
  <si>
    <t>Contratación del servicio de publicidad especializada en la elaboración y colocación de branding que contenga la imagen corporativa de la EP Aguas de Manta</t>
  </si>
  <si>
    <t>Contratación del servicio de mantenimiento y recarga de extintores existentes de acuerdo a la norma aplicable.</t>
  </si>
  <si>
    <t xml:space="preserve">Adquisición de uniformes y equipos de protección personal para los servidores administrativos de la institución. </t>
  </si>
  <si>
    <t>Adquisicion de dispositivos medicos para uso en el consultorio medico kits de curaciones</t>
  </si>
  <si>
    <t>Adquisicion de dispositivo para uso en procedimiento Odontologico.</t>
  </si>
  <si>
    <t>Adquisicion de mobiliario para consultorio medico biombo. porta suero, vitrina medica, otros</t>
  </si>
  <si>
    <t xml:space="preserve">Adquisición de uniformes y equipos de protección personal para los Trabajadores Operativos de la institución. </t>
  </si>
  <si>
    <t>Adquisicion de equipos biometricos de marcacion</t>
  </si>
  <si>
    <t>Contratación del servicio de impresión de elementos y recursos publicitarios informativos, para promover el trabajo institucional.</t>
  </si>
  <si>
    <t>Servicio de internet, comunicaciones, instalación enlace backup para infraestructura de EPAM y enlace de respaldo de acceso al internet.</t>
  </si>
  <si>
    <t>Mejora  y  adecuacion de cableado  estructurado para estaciones y planta de la EPAM</t>
  </si>
  <si>
    <t>Adquisición, actualización y renovación de licencias de sistema de seguridad perimetral</t>
  </si>
  <si>
    <t>Adquisición de accesorios y dispositivos informáticos memorias, discos duros, entre otros según necesidad institucional.</t>
  </si>
  <si>
    <t xml:space="preserve">UNIDAD  </t>
  </si>
  <si>
    <t>LICITACION</t>
  </si>
  <si>
    <t>GERENCIA GESTION  COMERCIAL</t>
  </si>
  <si>
    <t>OPERACIONES COMERCIALES</t>
  </si>
  <si>
    <t>FACTURACIÓN</t>
  </si>
  <si>
    <t>GESTION DE SERVICIO</t>
  </si>
  <si>
    <t>GERENCIA GESTION  FINANCIERA</t>
  </si>
  <si>
    <t>GERENCIA PLANIFICACION GESTION ESTRATEGICA Y CALIDAD</t>
  </si>
  <si>
    <t>GESTIÓN DE CALIDAD Y LABORATORIOS</t>
  </si>
  <si>
    <t>GERENCIA GESTION  TECNICA</t>
  </si>
  <si>
    <t>AGUA POTABLE</t>
  </si>
  <si>
    <t>MANTENIMIENTO DE REDES</t>
  </si>
  <si>
    <t>MANTENIMIENTO ELECTROMECÁNICO</t>
  </si>
  <si>
    <t xml:space="preserve">MEDIO AMBIENTE  </t>
  </si>
  <si>
    <t>PLANTA COLORADO</t>
  </si>
  <si>
    <t>PLANTA EL CEIBAL Y PLANTA COLORADO</t>
  </si>
  <si>
    <t>GERENCIA GESTION  RECURSOS FISICOS Y SERVICIOS</t>
  </si>
  <si>
    <t>JEFATURA MANT. EQUPOS Y HERRAMIENTAS.</t>
  </si>
  <si>
    <t>UNIDAD DE ACTIVOS FIJOS</t>
  </si>
  <si>
    <t>JEFATURA MANTENIMIENTO E INFRAESTRUCTURA</t>
  </si>
  <si>
    <t>GERENCIA GESTION  TALENTO HUMANO</t>
  </si>
  <si>
    <t>UNIDAD DE SEGURIDAD Y SALUD OCUPACIONAL</t>
  </si>
  <si>
    <t>GERENCIA GESTION  COMUNICACIÓN Y RR.PP.</t>
  </si>
  <si>
    <t>COMUNICACIÓN</t>
  </si>
  <si>
    <t>GESTIÓN COMUNITARIA</t>
  </si>
  <si>
    <t>GERENCIA GESTION  TIC´S</t>
  </si>
  <si>
    <t xml:space="preserve">GESTION DE MANTENIMIENTO </t>
  </si>
  <si>
    <t>Adquisición de licencia de software para el área de proyectos de la Gerencia Técnica</t>
  </si>
  <si>
    <t>SERVICIO DE TRANSPORTACIÓN CON VEHÍCULOS LIVIANOS PARA EL PERSONAL TÉCNICO Y COMERCIAL DE LA EP AGUAS DE MANTA</t>
  </si>
  <si>
    <t>Contratación del Servicio de Transportación con vehículos livianos para el personal técnico y comercial de la EPAM</t>
  </si>
  <si>
    <t>SERVICIO DE MANTENIMIENTO INTEGRAL EN LOS TANQUES PREFABRICADOS DE LA ZONA RURAL DE LA EP AGUAS DE MANTA</t>
  </si>
  <si>
    <t>SERVICIOS OPERATIVOS ESPECIALIZADOS PARA LA EJECUCIÓN DE LAS ÓRDENES DE TRABAJO GENERADAS POR LAS ÁREAS DE LA GERENCIA DE GESTIÓN COMERCIAL</t>
  </si>
  <si>
    <t>Contratación de servicio de instalación de guía de agua potable, instalación de medidor de flujo y accesorios, reposición de medidor de flujo y accesorios, reubicación de medidor de flujo y accesorios, cierre definitivo del servicio de agua potable, verificación de contravención, para la ejecución de las ordenes de trabajo generadas por las áreas de la gerencia de gestión comercial.</t>
  </si>
  <si>
    <t>ADQUISICIONES DE HERRAMIENTAS PARA USO DE PERSONAL DE LA EP AGUAS DE MANTA</t>
  </si>
  <si>
    <t xml:space="preserve">ADQUISICIÓN DE HERRAMIENTAS MENORES  PARA USO DEL PERSONAL QUE LABORA EN LAS AREAS OPERATIVAS DE LA EP – AGUAS DE MANTA.  </t>
  </si>
  <si>
    <t>Adquisición de suministro de herramientas menores para la adecuaución de los sistemas de conducción de agua potable, alcantarillado sanitario y operaciones comerciales que pertenece a la EPAM.</t>
  </si>
  <si>
    <t>REPOTENCIACION DE EQUIPO DE PRECISION</t>
  </si>
  <si>
    <t>ADQUISICIÓN DE TARJETAS DE MONITOREO PARA EQUIPOS DE PRECISION</t>
  </si>
  <si>
    <t xml:space="preserve">ADQUISICIÓN DE HERRAMIENTAS MENORES  PARA USO DEL PERSONAL QUE LABORA EN LAS AREAS OPERATIVAS DE LA EP AGUAS DE MANTA.  </t>
  </si>
  <si>
    <t>REPARACIÓN Y MANTENIMIENTO ESPECIALIZADO DE LAS REDES HIDROSANITARIAS DE LA EMPRESA PÚBLICA AGUAS DE MANTA</t>
  </si>
  <si>
    <t>Mantenimiento, reparación y reposición de tuberías y redes, instalaciones y arreglos de conexiones domiciliarias e intradomiciliarias en los sistemas de distribución de agua potable en sus elementos y componentes que son: conducción, distribución, acometidas domiciliarias y de  seccionamientos mediante cajas y cámaras de válvulas tantos en los sistemas de H.D, P.V.C, P.E.A.D, ASBESTO CEMENTO, incluyendo la restitución del material de los bienes públicos o privados que han sido contaminados o afectados por las fugas de agua, asimismo, en alcantarillado sanitario y pluvial reparación de los daños en tirantes, sumideros de AALL., cambio de tramos de tuberías de colectores AA.SS. y AA.LL. reconstrucciones de redes terciarias y reconstrucción de losas con tapas de posos de AA.SS. y AA.LL y demás elementos propios de la infraestructura de alcantarillado de la ciudad de Manta.</t>
  </si>
  <si>
    <t>ADQUISICIÓN DE NEUMÁTICOS PARA VEHÍCULOS PERTENECIENTES A LA EP-AGUAS DE MANTA</t>
  </si>
  <si>
    <t xml:space="preserve">Adquisición de neumáticos para los vehiculos livianos, pesados y maquinarias del parque automotor </t>
  </si>
  <si>
    <t>MANTENIMIENTO DE INFRAESTRUCTURA EN ESTACIÓN CRUZ VERDE PERTENECIENTE A LA EP AGUAS DE MANTA</t>
  </si>
  <si>
    <t>Contratación de infraestructura en Estación Cruz Verde perteneciente a la EP Aguas de Manta</t>
  </si>
  <si>
    <t>SERVICIO DE MANTENIEMIENTO DE EQUIPO DE PRECISION</t>
  </si>
  <si>
    <t>Adquisición de insumos, materiales y suministros para el servicio de instalación de conexiones, camaras, migración de datacenter y enlaces de la EP-Aguas de Manta</t>
  </si>
  <si>
    <t>PLAN ANUAL DE COMPRAS 2022</t>
  </si>
  <si>
    <t>Contratación de servicio de mantenimiento e instalación de los sistemas de video vigilancia  en las estaciones donde opera la EPAM</t>
  </si>
  <si>
    <t>SERVICIO DE CANAL DE DATOS M2M PARA SISTEMA SCADA DE LA EP AGUAS DE MANTA</t>
  </si>
  <si>
    <t>ADQUISION DE PLATAFORMA PARA GESTIÓN COMERCIAL CRM, GEOESPACIAL Y OPERACIONAL INTEGRAL PARA LA EP-AGUAS DE MANTA</t>
  </si>
  <si>
    <t>Adquisición de Licencia ACRM/ Plataforma tecnológica modular de gestión comercial integral, operativa en infraestructura de alta disponibilidad del proveedor.              Adquisición de licencia AGIS / Plataforma Geo Espacial integral conformada por los componentes de GeoData Base con objetos propios de gestión de servicios públicos.</t>
  </si>
  <si>
    <t>SERVICIO DE MANTENIMIENTO  DE PLATAFORMA Gestión Comercial, GEOEspacial y de Operación Integral; que permitan una evolución continua a la eficiencia de Gestión.</t>
  </si>
  <si>
    <t>Modelo de Calidad/Fortalecimiento operativo, mejora continua y soporte funcional comercial, para los componentes del modelo de Gestión Comercial, Espacial y de Operación Integral; que permitan una evolución continua a la eficiencia de Gestión.</t>
  </si>
  <si>
    <t>Bien</t>
  </si>
  <si>
    <t>EQUIPOS DE MEDICIÓN DE FLUJO EN EL ABASTECIMIENTO DE AGUA POTABLE Y ACCESORIOS PARA SU INSTALACIÓN.</t>
  </si>
  <si>
    <t>Adquisición de equipos de medición de flujo en el abastecimiento de agua potable y accesorios para su instalación.</t>
  </si>
  <si>
    <t>Servicio</t>
  </si>
  <si>
    <t>SERVICIOS OPERATIVOS PARA LA EJECUCIÓN DE LAS ÓRDENES DE TRABAJO GENERADAS POR LAS ÁREAS DE LA GERENCIA DE GESTIÓN COMERCIAL</t>
  </si>
  <si>
    <t>Contratación de servicio de instalación de guía, instalación de medidor, pruebas de localización de fuga y/o consumo, reposición de medidor, revisión de medidor y accesorios, cambio de medidor, cambio de medidor fes, revisión de medidor y accesorios fes, reubicación de medidor, reconexión de cierre temporal, mantenimiento en sitio, cierre definitivo, adecuación de sitio, reparación de fuga, instalación de cajetín, rehabilitación de guía y medidor, corte y reconexión  para la ejecución de las ordenes de trabajo generadas por las áreas de la gerencia de gestión comercial.</t>
  </si>
  <si>
    <t>Contratación de servicio de instalación de guía, instalación de medidor, pruebas de localización de fuga y o consumo, reposición de medidor, revisión de medidor y accesorios, cambio de medidor, cambio de medidor fes, revisión de medidor y accesorios fes, reubicación de medidor, reconexión de cierre temporal, mantenimiento en sitio, cierre definitivo, adecuación de sitio, reparación de fuga, instalación de cajetín, rehabilitación de guía y medidor, corte y reconexión  para la ejecución de las ordenes de trabajo generadas por las áreas de la gerencia de gestión comercial.</t>
  </si>
  <si>
    <t>SERVICIO DE TOMA DE LECTURA Y FACTURACIÓN ELECTRÓNICA</t>
  </si>
  <si>
    <t>Contratación del servicio de toma de lectura y facturación electrónica</t>
  </si>
  <si>
    <t>OBTENCIÓN DE CERTIFICADO DIGITAL (DISPOSITIVO TOKEN)</t>
  </si>
  <si>
    <t>Pago de Certificado Digital (dispositivo Token) ante el Registro Civil según necesidad institucional</t>
  </si>
  <si>
    <t>Pago de Certificado Digital dispositivo Token ante el Registro Civil según necesidad institucional</t>
  </si>
  <si>
    <t>Contratación de Laboratorio acreditado para análisis de agua potable, residual, suelos, sedimentos, entre otros establecidos en la legislación aplicable vigente. (2021-2022)</t>
  </si>
  <si>
    <t>Adquisición de juego de pesas patron para balanza analitica</t>
  </si>
  <si>
    <t>Obras</t>
  </si>
  <si>
    <t>SERVICIO DE MANTENIMIENTO GENERAL EN SISTEMAS HIDROSANITARIOS</t>
  </si>
  <si>
    <t>Mantenimiento, reparación y reposición de tuberías y redes, instalaciones y arreglos de conexiones domiciliarias e intradomiciliarias en los sistemas de distribución de agua potable en sus elementos y componentes que son: conducción, distribución, acometidas domiciliarias y de  seccionamientos mediante cajas y cámaras de válvulas tantos en los sistemas de H.D, P.V.C, P.E.A.D, ASBESTO CEMENTO, incluyendo la restitución del material de los bienes públicos o privados que han sido contaminados o afectados por las fugas de agua, asimismo, en alcantarillado sanitario y pluvial reparación de los daños en tirantes, sumideros de AALL., cambio de tramos de tuberías de colectores AA.SS. y AA.LL. reconstrucciones de redes terciarias y reconstrucción de losas con tapas de posos de AA.SS. y AA.LL y demás elementos propios de la infraestructura de alcantarillado de la ciudad de Manta. Mantenimientos especializados de los sistemas de alcantarillado sanitario y pluvial mediante buzos tacticos en los diferentes sectores de la ciudad de Manta</t>
  </si>
  <si>
    <t>Mantenimiento, reparación y reposición de tuberías y redes, instalaciones y arreglos de conexiones domiciliarias e intradomiciliarias en los sistemas de distribución de agua potable en sus elementos y componentes que son conducción, distribución, acometidas domiciliarias y de  seccionamientos mediante cajas y cámaras de válvulas tantos en los sistemas de H.D, P.V.C, P.E.A.D, ASBESTO CEMENTO, incluyendo la restitución del material de los bienes públicos o privados que han sido contaminados o afectados por las fugas de agua, asimismo, en alcantarillado sanitario y pluvial reparación de los daños en tirantes, sumideros de AALL., cambio de tramos de tuberías de colectores AA.SS. y AA.LL. reconstrucciones de redes terciarias y reconstrucción de losas con tapas de posos de AA.SS. y AA.LL y demás elementos propios de la infraestructura de alcantarillado de la ciudad de Manta. Mantenimientos especializados de los sistemas de alcantarillado sanitario y pluvial mediante buzos tacticos en los diferentes sectores de la ciudad de Manta</t>
  </si>
  <si>
    <t>Mantenimiento, reparación y reposición de tuberías y redes, instalaciones y arreglos de conexiones domiciliarias e intradomiciliarias en los sistemas de distribución de agua potable en sus elementos y componentes que son conducción, distribución, acometidas domiciliarias y de  seccionamientos mediante cajas y cámaras de válvulas tantos en los sistemas de H.D, P.V.C, P.E.A.D, ASBESTO CEMENTO, incluyendo la restitución del material de los bienes públicos o privados que han sido contaminados o afectados por las fugas de agua, asimismo, en alcantarillado sanitario y pluvial reparación de los daños en tirantes, sumideros de AALL., cambio de tramos de tuberías de colectores AA.SS. y AA.LL. reconstrucciones de redes terciarias y reconstrucción de losas con tapas de posos de AA.SS. y AA.LL y demás elementos propios de la infraestructura de alcantarillado de la ciudad de Manta.</t>
  </si>
  <si>
    <t>SERVICIO DE MANTENIMIENTO MECÁNICO, ELÉCTRICO Y ELECTRÓNICO PARA LOS SISTEMAS DE BOMBEO DE LAS ESTACIONES, SUB-ESTACIONES Y PLANTAS DE TRATAMIENTO DE LA EP AGUAS DE MANTA</t>
  </si>
  <si>
    <t>Mantenimiento, reparaciones  de equipos eléctricos, mecánicos y electromecánicos de todos los sistemas de agua potable y alcantarillado de la cuidad de Manta, cubrirá los equipos de las diferentes estaciones de bombeo de agua potable y sistemas  los sistemas de la Planta de Tratamiento de Aguas Residuales PTAR, y las estaciones EB Miraflores, EB Los Esteros, EB Umiña (Escuela de Pesca), EB Micro Bombeos (7 Estaciones), EB Las Rocas, EB Vigilancia Aduanera, EB Piedra Larga.; que administra EPAM.
El mantenimiento tiene como alcance proporcionar un mantenimiento general las piezas metal mecánica, válvulas, bombas y motores (pintura, engrase, limpieza) y el mantenimiento especifico en partes que sean necesarias de cada elemento.</t>
  </si>
  <si>
    <t>Mantenimiento, reparaciones  de equipos eléctricos, mecánicos y electromecánicos de todos los sistemas de agua potable y alcantarillado de la cuidad de Manta, cubrirá los equipos de las diferentes estaciones de bombeo de agua potable y sistemas  los sistemas de la Planta de Tratamiento de Aguas Residuales PTAR, y las estaciones EB Miraflores, EB Los Esteros, EB Umiña Escuela de Pesca, EB Micro Bombeos 7 Estaciones, EB Las Rocas, EB Vigilancia Aduanera, EB Piedra Larga que administra EPAM. El mantenimiento tiene como alcance proporcionar un mantenimiento general las piezas metal mecánica, válvulas, bombas y motores pintura, engrase, limpieza y el mantenimiento especifico en partes que sean necesarias de cada elemento.</t>
  </si>
  <si>
    <t>Contratación de empresa con experiencia en el tratamiento fisico y biologico del sistema lagunar de la PTAR El Gavilan, EP-AGUAS DE MANTA</t>
  </si>
  <si>
    <t>SERVICIO DE LIMPIEZA PREVENTIVA Y PERMANENTE EN LAS INFRAESTRUCTURAS HIDRAULICAS DE LA PLANTA DE TRATAMIENTO COLORADO CAPTACIÓN CAZA LAGARTO, ESTACIÓN RIO DE ORO Y PLANTA DE TRATAMIENTO EL CEIBAL</t>
  </si>
  <si>
    <t>Contratar el servicio de limpieza preventiva y permanente en las infraestructuras hidráulicas de las Plantas de tratamiento Colorado, Captación Caza Lagarto, Estación Rio de Oro y Planta de tratamiento El Ceibal</t>
  </si>
  <si>
    <t>Contratación del servicio de mantenimiento de las infraestructuras de las plantas de tratamiento de agua potable de la EP-Aguas de Manta</t>
  </si>
  <si>
    <t>Adecuación en los carcamos de válvulas de ingreso para la mejora hidráulica en la Captación de Agua Cruda de Caza Lagarto de la EP-Aguas de Manta</t>
  </si>
  <si>
    <t>Adquisición de insumos químicos como policloruro de aluminio (A-Ultra y Plus), polímero aniónico, sulfato de cobre e hipoclorito de calcio para la potabilización del agua cruda en la planta colorado. Adquirir cloro gas para desinfección del agua cruda en Plantas Ceibal y Colorado y Estaciones. Adquisición de insumos químicos como peróxido de hidrógeno para la potabilización del agua cruda en planta colorado</t>
  </si>
  <si>
    <t>ADQUISICION DE BOMBAS SUMERGIBLES 5.5 HP MULTIUSO</t>
  </si>
  <si>
    <t>Adquisición de bombas sumergibles 5.5 HP multiuso</t>
  </si>
  <si>
    <t>ADQUISICION DE DOS VALVULAS MARIPOSA CUERPO HF TIPO LUG BRIDADA, EJE Y DISCO DE ACERO INOXIDABLE, DN 400, PN 10"</t>
  </si>
  <si>
    <t>Adquisición de dos válvulas mariposa cuerpo HF Tipo Lug bridada, eje y disco de acero inoxidable, DN 400, PN 10" para ser utilizadas en Estación de Bombeo Azua</t>
  </si>
  <si>
    <t>Adquisición de dos válvulas mariposa cuerpo HF Tipo Lug bridada, eje y disco de acero inoxidable, DN 400, PN 10 pulg para ser utilizadas en Estación de Bombeo Azua</t>
  </si>
  <si>
    <t>ADQUISICIÓN Y COLOCACIÓN DE PIEDRA ESCOLLERA EN EL TALUD DE TIERRA NATURAL PARA PROTECCIÓN DEL SISTEMA HIDROSANITARIO DEL PROYECTO TARQUI-LOS ESTEROS PRIMERA ETAPA, UBICADO EN VÍA PUERTO AEROPUERTO DE LA CIUDAD DE MANTA</t>
  </si>
  <si>
    <t>Adquisición de piedra escollera en el talud de tierra natural para protección del sistema hidrosanitario del proyecto Tarqui-Los Esteros primera etapa, ubicado en vía puerto aeropuerto de la ciudad de Manta.</t>
  </si>
  <si>
    <t>Adquisición de piedra escollera en el talud de tierra natural para protección del sistema hidrosanitario del proyecto Tarqui Los Esteros primera etapa, ubicado en vía puerto aeropuerto de la ciudad de Manta.</t>
  </si>
  <si>
    <t>Colocación de piedra escollera en el talud de tierra natural para protección del sistema hidrosanitario del proyecto Tarqui-Los Esteros primera etapa, ubicado en vía puerto aeropuerto de la ciudad de Manta.</t>
  </si>
  <si>
    <t>Colocación de piedra escollera en el talud de tierra natural para protección del sistema hidrosanitario del proyecto Tarqui Los Esteros primera etapa, ubicado en vía puerto aeropuerto de la ciudad de Manta.</t>
  </si>
  <si>
    <t>SERVICIO DE MANTENIMIENTO DE EQUIPO DE PRECISION</t>
  </si>
  <si>
    <t>Contratación del servicio de fotocopiado de acuerdo a necesidad institucional</t>
  </si>
  <si>
    <t>Contratación del servicio de publicidad especializada en la elaboración y colocación de branding que contenga la imagen corporativa de la EP- Aguas de Manta</t>
  </si>
  <si>
    <t>a</t>
  </si>
  <si>
    <t>REPOTENCIACIÓN DE LA ACOMETIDA ELÉCTRICA EN EL EDIFICIO PRINCIPAL DE LA EP AGUAS DE MANTA</t>
  </si>
  <si>
    <t>adquisición de materiales de oficina para las diferentes áreas de la epam</t>
  </si>
  <si>
    <t>Adquisición de materiales de oficina para las diferentes áreas de la EPAM</t>
  </si>
  <si>
    <t>Contratación del servicio de desinfección y/o fumigación de las instalaciones del área produccion de la Empresa</t>
  </si>
  <si>
    <t>Contratación del servicio de mano de obra para el mantenimiento preventivo y correctivo integral para las maquinarias (Excavadora, Retroexcavadora, Rodillo, Equipo de Bacheo y Martillo) de la EPAM 2022</t>
  </si>
  <si>
    <t>Contratación del servicio de mano de obra para el mantenimiento preventivo y correctivo integral para las maquinarias Excavadora, Retroexcavadora, Rodillo, Equipo de Bacheo y Martillo de la EPAM</t>
  </si>
  <si>
    <t>SERVICIO DE MANTENIMIENTO E INSTALACIÓN DE SISTEMAS DE VIDEO VIGILANCIA EN ESTACIONES DONDE OPERA LA EP - AGUAS DE MANTA DE ACUERDO A LAS NECESIDADES</t>
  </si>
  <si>
    <t>Alquiler de una infraestructura para mantener señales de SCADA y radio de telecomunicaciónes</t>
  </si>
  <si>
    <t>Adquisición de lubricantes  para el mantenimiento preventivo y correctivo integral para las maquinarias (Excavadora, Retroexcavadora, Rodillo, Equipo de Bacheo y Martillo) de la EPAM 2022</t>
  </si>
  <si>
    <t>Adquisición de lubricantes  para el mantenimiento preventivo y correctivo integral para las maquinarias Excavadora, Retroexcavadora, Rodillo, Equipo de Bacheo y Martillo de la EPAM</t>
  </si>
  <si>
    <t xml:space="preserve">PROVISIÓN DE COMBUSTIBLE Y  LUBRICANTESPARA LOS VEHICULOS LIVIANOS, PESADOS, MAQUINARIAS DEL PARQUE AUTOMOTOR Y GENERADORES ELECTRICOS DE PROPIEDAD DE LA EP- AGUAS DE MANTA. </t>
  </si>
  <si>
    <t>Adquisición de Combustible, Adquisición de Lubricantes, Trabajos de mantenimiento de los vehículos hidrosuccionadores, maquinarias y generadores de la empresa de acuerdo a necesidad institucional</t>
  </si>
  <si>
    <t>Adquisición de repuestos para el mantenimiento preventivo y correctivo integral para las maquinarias (Excavadora, Retroexcavadora, Rodillo, Equipo de Bacheo y Martillo) de la EPAM 2022</t>
  </si>
  <si>
    <t>Adquisición de repuestos para el mantenimiento preventivo y correctivo integral para las maquinarias Excavadora, Retroexcavadora, Rodillo, Equipo de Bacheo y Martillo de la EPAM</t>
  </si>
  <si>
    <t>Adquisiciones de herramientas menores para los vehículos pequeños, medianos y grandes que pertencern al parque automotor de la EPAM.                                                                                                   Adquisicion de herramientas de medición eléctricas y mecánicas</t>
  </si>
  <si>
    <t>Adquisiciones de herramientas menores para los vehículos pequeños, medianos y grandes que pertencern al parque automotor de la EPAM. Adquisicion de herramientas de medición eléctricas y mecánicas</t>
  </si>
  <si>
    <t>Adquisición de sistemas de video vigilancia en la estaciones donde opera la EPAM (BCA)</t>
  </si>
  <si>
    <t>Adquisición de sistemas de video vigilancia en la estaciones donde opera la EPAM BCA</t>
  </si>
  <si>
    <t>Adquisición de sistemas de video vigilancia en la estaciones donde opera la EPAM (ACTIVOS)</t>
  </si>
  <si>
    <t>Adquisición de sistemas de video vigilancia en la estaciones donde opera la EPAM ACTIVOS</t>
  </si>
  <si>
    <t>Adquisiciones de herramientas menores para los vehículos pequeños, medianos y grandes que pertenecen al parque automotor de la EPAM.                                                                                                   Adquisición de herramientas de medición eléctricas y mecánicas</t>
  </si>
  <si>
    <t>Adquisiciones de herramientas menores para los vehículos pequeños, medianos y grandes que pertenecen al parque automotor de la EPAM.  Adquisición de herramientas de medición eléctricas y mecánicas</t>
  </si>
  <si>
    <t>Instalación, implementación y servicio especializado de canal de datos M2M para sistema Scada que permita la recepción e interpretación de datos en sala de control de la EP-Aguas de Manta.</t>
  </si>
  <si>
    <t>Instalación, implementación y servicio especializado de canal de datos M2M para sistema Scada que permita la recepción e interpretación de datos en sala de control de la EP Aguas de Manta.</t>
  </si>
  <si>
    <t xml:space="preserve">Adquisición de medicamentos para abastecimiento de los botiquines y  dispensario medico de la institucion.
Adquisicion de insumos para consultorio odontologico de la Institución. </t>
  </si>
  <si>
    <t xml:space="preserve">Adquisición de medicamentos para abastecimiento de los botiquines y  dispensario medico de la institucion. Adquisicion de insumos para consultorio odontologico de la Institución. </t>
  </si>
  <si>
    <t>Adquisicion de dispositivos medicos para uso en el consultorio medico (kits de curaciones)</t>
  </si>
  <si>
    <t>Adquisicion de mobiliario para consultorio medico (biombo. porta suero, vitrina medica, otros)</t>
  </si>
  <si>
    <t>Contratación del servicio de difusión de contenidos oficiales y públicos, a través de medios radiales, televisivos y escritos (convencionales) - 2022</t>
  </si>
  <si>
    <t>Contratación del servicio de difusión de contenidos oficiales y públicos, a través de medios radiales, televisivos y escritos convencionales</t>
  </si>
  <si>
    <t>Implementación,actualización, mantenimiento y soporte de sistemas informáticos COMERCIAL (CRM). Servicio de vigencia tecnológica mediante la implementación de versiones mas recientes de todos sus elementos, con tiempos de respuesta óptimos del soporte técnico a usuarios de 5*8 y 1*4 incluido, que garanticen una operación idónea y disponibilidad el servicio. Reconfiguracion y actualización de soporte del Sistema  informaticos. K2B.</t>
  </si>
  <si>
    <t>Implementación,actualización, mantenimiento y soporte de sistemas informáticos COMERCIAL CRM. Servicio de vigencia tecnológica mediante la implementación de versiones mas recientes de todos sus elementos, con tiempos de respuesta óptimos del soporte técnico a usuarios de 5x8 y 1x4 incluido, que garanticen una operación idónea y disponibilidad el servicio. Reconfiguracion y actualización de soporte del Sistema  informaticos. K2B.</t>
  </si>
  <si>
    <t>Adquisición de Licencia ACRM Plataforma tecnológica modular de gestión comercial integral, operativa en infraestructura de alta disponibilidad del proveedor. Adquisición de licencia AGIS  Plataforma Geo Espacial integral conformada por los componentes de GeoData Base con objetos propios de gestión de servicios públicos.</t>
  </si>
  <si>
    <t xml:space="preserve">Modelo de Calidad Fortalecimiento operativo, mejora continua y soporte funcional comercial, para los componentes del modelo de Gestión Comercial, Espacial y de Operación Integral que permitan una evolución continua a la eficiencia de Gestión. </t>
  </si>
  <si>
    <t>Adquisición de insumos, materiales y suministros para el servicio de instalación de conexiones, camaras, migración de datacenter y enlaces de la EP Aguas de Manta</t>
  </si>
  <si>
    <t>SERVICIO DE INSTALACIÓN DE CONEXIONES, CAMARAS, MIGRACIÓN DE DATACENTER Y ENLACES DE LAS ESTACIONES, ELEMENTOS DE TELECOMUNICACIONES Y CONEXIONES WIFI PARA LA EP-AGUAS DE MANTA</t>
  </si>
  <si>
    <t>Adquisición de equipos, sistemas para el servicio de instalación de conexiones, camaras, migración de datacenter y enlaces de la EP-Aguas de Manta</t>
  </si>
  <si>
    <t>Adquisición de equipos, sistemas para el servicio de instalación de conexiones, camaras, migración de datacenter y enlaces de la EP Aguas de Manta</t>
  </si>
  <si>
    <t>Servicio de instalación de conexiones, camaras, migración de datacenter y enlaces de la EP-Aguas de Manta</t>
  </si>
  <si>
    <t>Servicio de instalación de conexiones, camaras, migración de datacenter y enlaces de la EP Aguas de Manta</t>
  </si>
  <si>
    <t>SERVICIO DE NUBE Y ALMACENAMIENTO PARA ARCHIVOS GENERADOS EN EL SISTEMA GESTOR DOCUMENTAL DE LA EP-AGUAS DE MANTA</t>
  </si>
  <si>
    <t>Servicio de nube y almacenamiento para archivos generados en el sistema gestor documental de la EP-AGUAS DE MANTA</t>
  </si>
  <si>
    <t>Servicio de nube y almacenamiento para archivos generados en el sistema gestor documental de la EP AGUAS DE MANTA</t>
  </si>
  <si>
    <t>ADQUISICIÓN DE LICENCIA DE SOFTWARE PARA EL ÁREA DE PROYECTOS DE LA GERENCIA TÉCNICA</t>
  </si>
  <si>
    <t>NO INICIADA</t>
  </si>
  <si>
    <t>INICIADA</t>
  </si>
  <si>
    <t>TESORERIA</t>
  </si>
  <si>
    <t>Ing. Gabriela Zambrano Mendoza</t>
  </si>
  <si>
    <t>TOTAL PRESUPUESTO PLAN ANUAL CONTRATACION 2023</t>
  </si>
</sst>
</file>

<file path=xl/styles.xml><?xml version="1.0" encoding="utf-8"?>
<styleSheet xmlns="http://schemas.openxmlformats.org/spreadsheetml/2006/main">
  <fonts count="22">
    <font>
      <sz val="11"/>
      <color indexed="8"/>
      <name val="Calibri"/>
      <family val="2"/>
    </font>
    <font>
      <sz val="11"/>
      <color theme="1"/>
      <name val="Calibri"/>
      <family val="2"/>
      <scheme val="minor"/>
    </font>
    <font>
      <b/>
      <sz val="16"/>
      <color indexed="8"/>
      <name val="Arial"/>
      <family val="2"/>
    </font>
    <font>
      <sz val="10"/>
      <color indexed="8"/>
      <name val="Calibri"/>
      <family val="2"/>
    </font>
    <font>
      <b/>
      <sz val="10"/>
      <color indexed="8"/>
      <name val="Arial"/>
      <family val="2"/>
    </font>
    <font>
      <sz val="10"/>
      <name val="Lohit Hindi"/>
      <family val="2"/>
    </font>
    <font>
      <b/>
      <sz val="10"/>
      <color theme="1"/>
      <name val="Arial"/>
      <family val="2"/>
    </font>
    <font>
      <b/>
      <sz val="10"/>
      <name val="Arial"/>
      <family val="2"/>
    </font>
    <font>
      <b/>
      <sz val="10"/>
      <color indexed="8"/>
      <name val="Calibri"/>
      <family val="2"/>
    </font>
    <font>
      <sz val="10"/>
      <color indexed="8"/>
      <name val="Arial"/>
      <family val="2"/>
    </font>
    <font>
      <sz val="10"/>
      <name val="Arial"/>
      <family val="2"/>
    </font>
    <font>
      <b/>
      <u/>
      <sz val="14"/>
      <color indexed="8"/>
      <name val="Arial"/>
      <family val="2"/>
    </font>
    <font>
      <b/>
      <sz val="11"/>
      <color theme="0"/>
      <name val="Calibri"/>
      <family val="2"/>
    </font>
    <font>
      <b/>
      <sz val="11"/>
      <color theme="1"/>
      <name val="Calibri"/>
      <family val="2"/>
    </font>
    <font>
      <sz val="13"/>
      <color indexed="8"/>
      <name val="Calibri"/>
      <family val="2"/>
    </font>
    <font>
      <sz val="11"/>
      <color rgb="FFFF0000"/>
      <name val="Calibri"/>
      <family val="2"/>
      <scheme val="minor"/>
    </font>
    <font>
      <sz val="11"/>
      <color indexed="8"/>
      <name val="Calibri"/>
      <family val="2"/>
      <scheme val="minor"/>
    </font>
    <font>
      <sz val="11"/>
      <name val="Calibri"/>
      <family val="2"/>
      <scheme val="minor"/>
    </font>
    <font>
      <b/>
      <sz val="11"/>
      <color indexed="8"/>
      <name val="Calibri"/>
      <family val="2"/>
      <scheme val="minor"/>
    </font>
    <font>
      <sz val="11"/>
      <color indexed="8"/>
      <name val="Arial"/>
      <family val="2"/>
    </font>
    <font>
      <sz val="9"/>
      <name val="Calibri"/>
      <family val="2"/>
      <scheme val="minor"/>
    </font>
    <font>
      <sz val="9"/>
      <color theme="1"/>
      <name val="Calibri"/>
      <family val="2"/>
      <scheme val="minor"/>
    </font>
  </fonts>
  <fills count="13">
    <fill>
      <patternFill patternType="none"/>
    </fill>
    <fill>
      <patternFill patternType="gray125"/>
    </fill>
    <fill>
      <patternFill patternType="solid">
        <fgColor rgb="FFFFFFCC"/>
        <bgColor indexed="8"/>
      </patternFill>
    </fill>
    <fill>
      <patternFill patternType="solid">
        <fgColor theme="9" tint="0.59999389629810485"/>
        <bgColor indexed="8"/>
      </patternFill>
    </fill>
    <fill>
      <patternFill patternType="solid">
        <fgColor rgb="FFCCFF66"/>
        <bgColor indexed="8"/>
      </patternFill>
    </fill>
    <fill>
      <patternFill patternType="solid">
        <fgColor theme="9" tint="0.59999389629810485"/>
        <bgColor indexed="27"/>
      </patternFill>
    </fill>
    <fill>
      <patternFill patternType="solid">
        <fgColor rgb="FFCCFF66"/>
        <bgColor indexed="27"/>
      </patternFill>
    </fill>
    <fill>
      <patternFill patternType="solid">
        <fgColor rgb="FFCCFF66"/>
        <bgColor indexed="64"/>
      </patternFill>
    </fill>
    <fill>
      <patternFill patternType="solid">
        <fgColor rgb="FFCCFFFF"/>
        <bgColor indexed="27"/>
      </patternFill>
    </fill>
    <fill>
      <patternFill patternType="solid">
        <fgColor theme="5"/>
        <bgColor theme="5"/>
      </patternFill>
    </fill>
    <fill>
      <patternFill patternType="solid">
        <fgColor theme="5" tint="0.59999389629810485"/>
        <bgColor theme="5" tint="0.59999389629810485"/>
      </patternFill>
    </fill>
    <fill>
      <patternFill patternType="solid">
        <fgColor theme="7" tint="0.59999389629810485"/>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medium">
        <color indexed="64"/>
      </bottom>
      <diagonal/>
    </border>
    <border>
      <left/>
      <right/>
      <top/>
      <bottom style="thin">
        <color indexed="64"/>
      </bottom>
      <diagonal/>
    </border>
    <border>
      <left/>
      <right style="thin">
        <color indexed="64"/>
      </right>
      <top/>
      <bottom style="medium">
        <color indexed="64"/>
      </bottom>
      <diagonal/>
    </border>
  </borders>
  <cellStyleXfs count="3">
    <xf numFmtId="0" fontId="0" fillId="0" borderId="0" applyFill="0" applyProtection="0"/>
    <xf numFmtId="0" fontId="5" fillId="0" borderId="0"/>
    <xf numFmtId="0" fontId="10" fillId="0" borderId="0"/>
  </cellStyleXfs>
  <cellXfs count="89">
    <xf numFmtId="0" fontId="0" fillId="0" borderId="0" xfId="0"/>
    <xf numFmtId="0" fontId="3" fillId="0" borderId="0" xfId="0" applyFont="1" applyFill="1" applyProtection="1"/>
    <xf numFmtId="0" fontId="4" fillId="3"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6" fillId="5" borderId="1" xfId="1" applyFont="1" applyFill="1" applyBorder="1" applyAlignment="1" applyProtection="1">
      <alignment horizontal="center" vertical="center" wrapText="1"/>
    </xf>
    <xf numFmtId="1" fontId="6" fillId="6" borderId="1" xfId="1" applyNumberFormat="1" applyFont="1" applyFill="1" applyBorder="1" applyAlignment="1" applyProtection="1">
      <alignment horizontal="center" vertical="center" wrapText="1"/>
    </xf>
    <xf numFmtId="0" fontId="6" fillId="6" borderId="1" xfId="1" applyFont="1" applyFill="1" applyBorder="1" applyAlignment="1" applyProtection="1">
      <alignment horizontal="center" vertical="center" wrapText="1"/>
    </xf>
    <xf numFmtId="0" fontId="6" fillId="7" borderId="1" xfId="1" applyFont="1" applyFill="1" applyBorder="1" applyAlignment="1">
      <alignment horizontal="center" vertical="center" wrapText="1"/>
    </xf>
    <xf numFmtId="0" fontId="6" fillId="7" borderId="2" xfId="1" applyFont="1" applyFill="1" applyBorder="1" applyAlignment="1">
      <alignment horizontal="center" vertical="center" wrapText="1"/>
    </xf>
    <xf numFmtId="0" fontId="7" fillId="8" borderId="3" xfId="1" applyFont="1" applyFill="1" applyBorder="1" applyAlignment="1" applyProtection="1">
      <alignment horizontal="center" vertical="center" wrapText="1"/>
    </xf>
    <xf numFmtId="0" fontId="4" fillId="7" borderId="3" xfId="0" applyFont="1" applyFill="1" applyBorder="1" applyAlignment="1" applyProtection="1">
      <alignment horizontal="center" vertical="center"/>
    </xf>
    <xf numFmtId="0" fontId="8" fillId="0" borderId="0" xfId="0" applyFont="1" applyFill="1" applyAlignment="1" applyProtection="1">
      <alignment horizontal="center" vertical="center"/>
    </xf>
    <xf numFmtId="0" fontId="3" fillId="0" borderId="0" xfId="0" applyFont="1" applyFill="1" applyAlignment="1" applyProtection="1">
      <alignment horizontal="center" vertical="center" wrapText="1"/>
    </xf>
    <xf numFmtId="4" fontId="9" fillId="0" borderId="4" xfId="0" applyNumberFormat="1" applyFont="1" applyFill="1" applyBorder="1" applyAlignment="1" applyProtection="1">
      <alignment horizontal="center" vertical="center" wrapText="1"/>
    </xf>
    <xf numFmtId="0" fontId="3" fillId="0" borderId="0" xfId="0" applyFont="1" applyFill="1" applyBorder="1" applyProtection="1"/>
    <xf numFmtId="0" fontId="9" fillId="0" borderId="0" xfId="0" applyFont="1" applyFill="1" applyBorder="1" applyAlignment="1" applyProtection="1">
      <alignment horizontal="center" vertical="center" wrapText="1"/>
    </xf>
    <xf numFmtId="1" fontId="9" fillId="0" borderId="0" xfId="0" applyNumberFormat="1" applyFont="1" applyFill="1" applyBorder="1" applyAlignment="1" applyProtection="1">
      <alignment horizontal="center" vertical="center" wrapText="1"/>
    </xf>
    <xf numFmtId="15" fontId="9" fillId="0" borderId="0" xfId="0" applyNumberFormat="1"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9" fillId="0" borderId="0" xfId="0" applyFont="1" applyFill="1" applyBorder="1" applyAlignment="1" applyProtection="1">
      <alignment horizontal="left" vertical="center" wrapText="1"/>
    </xf>
    <xf numFmtId="4" fontId="9" fillId="0" borderId="0" xfId="0" applyNumberFormat="1" applyFont="1" applyFill="1" applyBorder="1" applyAlignment="1" applyProtection="1">
      <alignment horizontal="center" vertical="center" wrapText="1"/>
    </xf>
    <xf numFmtId="4" fontId="4" fillId="0" borderId="0" xfId="0" applyNumberFormat="1" applyFont="1" applyFill="1" applyBorder="1" applyAlignment="1" applyProtection="1">
      <alignment vertical="center" wrapText="1"/>
    </xf>
    <xf numFmtId="4" fontId="3" fillId="0" borderId="0" xfId="0" applyNumberFormat="1" applyFont="1" applyFill="1" applyAlignment="1" applyProtection="1">
      <alignment horizontal="center"/>
    </xf>
    <xf numFmtId="0" fontId="8" fillId="0" borderId="0" xfId="0" applyFont="1" applyFill="1" applyAlignment="1" applyProtection="1"/>
    <xf numFmtId="0" fontId="9" fillId="0" borderId="0" xfId="0" applyFont="1" applyFill="1" applyAlignment="1" applyProtection="1">
      <alignment horizontal="center" vertical="center" wrapText="1"/>
    </xf>
    <xf numFmtId="2" fontId="3" fillId="0" borderId="0" xfId="0" applyNumberFormat="1" applyFont="1" applyFill="1" applyBorder="1" applyAlignment="1" applyProtection="1">
      <alignment horizontal="center" vertical="center" wrapText="1"/>
    </xf>
    <xf numFmtId="1" fontId="3" fillId="0" borderId="0" xfId="0" applyNumberFormat="1" applyFont="1" applyFill="1" applyBorder="1" applyAlignment="1" applyProtection="1">
      <alignment horizontal="center" vertical="center" wrapText="1"/>
    </xf>
    <xf numFmtId="15" fontId="3" fillId="0" borderId="0" xfId="0" applyNumberFormat="1" applyFont="1" applyFill="1" applyBorder="1" applyAlignment="1" applyProtection="1">
      <alignment horizontal="center" vertical="center" wrapText="1"/>
    </xf>
    <xf numFmtId="0" fontId="3" fillId="0" borderId="6" xfId="0" applyFont="1" applyFill="1" applyBorder="1" applyProtection="1"/>
    <xf numFmtId="0" fontId="9" fillId="0" borderId="0" xfId="0" applyFont="1" applyFill="1" applyProtection="1"/>
    <xf numFmtId="2" fontId="3" fillId="0" borderId="6" xfId="0" applyNumberFormat="1" applyFont="1" applyFill="1" applyBorder="1" applyProtection="1"/>
    <xf numFmtId="2" fontId="3" fillId="0" borderId="0" xfId="0" applyNumberFormat="1" applyFont="1" applyFill="1" applyProtection="1"/>
    <xf numFmtId="1" fontId="3" fillId="0" borderId="0" xfId="0" applyNumberFormat="1" applyFont="1" applyFill="1" applyBorder="1" applyProtection="1"/>
    <xf numFmtId="15" fontId="3" fillId="0" borderId="0" xfId="0" applyNumberFormat="1" applyFont="1" applyFill="1" applyProtection="1"/>
    <xf numFmtId="15" fontId="3" fillId="0" borderId="0" xfId="0" applyNumberFormat="1" applyFont="1" applyFill="1" applyBorder="1" applyProtection="1"/>
    <xf numFmtId="0" fontId="8" fillId="0" borderId="0" xfId="0" applyFont="1" applyFill="1" applyProtection="1"/>
    <xf numFmtId="4" fontId="3" fillId="0" borderId="0" xfId="0" applyNumberFormat="1" applyFont="1" applyFill="1" applyBorder="1" applyAlignment="1" applyProtection="1">
      <alignment horizontal="center" vertical="center" wrapText="1"/>
    </xf>
    <xf numFmtId="2" fontId="9" fillId="0" borderId="0" xfId="0" applyNumberFormat="1" applyFont="1" applyFill="1" applyProtection="1"/>
    <xf numFmtId="1" fontId="3" fillId="0" borderId="0" xfId="0" applyNumberFormat="1" applyFont="1" applyFill="1" applyProtection="1"/>
    <xf numFmtId="4" fontId="3" fillId="0" borderId="0" xfId="0" applyNumberFormat="1" applyFont="1" applyFill="1" applyProtection="1"/>
    <xf numFmtId="4" fontId="0" fillId="0" borderId="0" xfId="0" applyNumberFormat="1" applyAlignment="1">
      <alignment vertical="center"/>
    </xf>
    <xf numFmtId="0" fontId="0" fillId="0" borderId="0" xfId="0" pivotButton="1" applyAlignment="1">
      <alignment horizontal="center" vertical="center" wrapText="1"/>
    </xf>
    <xf numFmtId="0" fontId="0" fillId="0" borderId="0" xfId="0" applyAlignment="1">
      <alignment horizontal="center" vertical="center" wrapText="1"/>
    </xf>
    <xf numFmtId="0" fontId="0" fillId="0" borderId="0" xfId="0" applyAlignment="1">
      <alignment vertical="center"/>
    </xf>
    <xf numFmtId="0" fontId="0" fillId="0" borderId="0" xfId="0" applyAlignment="1">
      <alignment horizontal="center" vertical="center"/>
    </xf>
    <xf numFmtId="0" fontId="0" fillId="0" borderId="0" xfId="0" applyNumberFormat="1" applyAlignment="1">
      <alignment horizontal="center" vertical="center"/>
    </xf>
    <xf numFmtId="0" fontId="13" fillId="0" borderId="0" xfId="0" applyNumberFormat="1" applyFont="1" applyFill="1" applyAlignment="1">
      <alignment horizontal="center" vertical="center"/>
    </xf>
    <xf numFmtId="0" fontId="13" fillId="10" borderId="0" xfId="0" applyNumberFormat="1" applyFont="1" applyFill="1" applyAlignment="1">
      <alignment horizontal="center" vertical="center"/>
    </xf>
    <xf numFmtId="4" fontId="13" fillId="0" borderId="0" xfId="0" applyNumberFormat="1" applyFont="1" applyFill="1" applyAlignment="1">
      <alignment horizontal="center" vertical="center"/>
    </xf>
    <xf numFmtId="4" fontId="0" fillId="0" borderId="0" xfId="0" applyNumberFormat="1" applyFill="1" applyAlignment="1">
      <alignment vertical="center"/>
    </xf>
    <xf numFmtId="0" fontId="14" fillId="0" borderId="0" xfId="0" applyNumberFormat="1" applyFont="1" applyAlignment="1">
      <alignment horizontal="center" vertical="center"/>
    </xf>
    <xf numFmtId="4" fontId="11" fillId="0" borderId="4" xfId="0" applyNumberFormat="1" applyFont="1" applyFill="1" applyBorder="1" applyAlignment="1" applyProtection="1">
      <alignment horizontal="center" vertical="center" wrapText="1"/>
    </xf>
    <xf numFmtId="0" fontId="3" fillId="11" borderId="0" xfId="0" applyFont="1" applyFill="1" applyAlignment="1" applyProtection="1">
      <alignment horizontal="center" vertical="center" wrapText="1"/>
    </xf>
    <xf numFmtId="0" fontId="4" fillId="0" borderId="1" xfId="0" applyFont="1" applyFill="1" applyBorder="1" applyAlignment="1" applyProtection="1">
      <alignment horizontal="center" vertical="center" wrapText="1"/>
    </xf>
    <xf numFmtId="0" fontId="16" fillId="12" borderId="1" xfId="0" applyFont="1" applyFill="1" applyBorder="1" applyAlignment="1" applyProtection="1">
      <alignment horizontal="center" vertical="center" wrapText="1"/>
    </xf>
    <xf numFmtId="0" fontId="16" fillId="12" borderId="1" xfId="0" applyFont="1" applyFill="1" applyBorder="1" applyAlignment="1" applyProtection="1">
      <alignment horizontal="center" vertical="center"/>
    </xf>
    <xf numFmtId="4" fontId="16" fillId="12" borderId="1" xfId="0" applyNumberFormat="1" applyFont="1" applyFill="1" applyBorder="1" applyAlignment="1" applyProtection="1">
      <alignment horizontal="center" vertical="center" wrapText="1"/>
    </xf>
    <xf numFmtId="0" fontId="17" fillId="12" borderId="1" xfId="0" applyFont="1" applyFill="1" applyBorder="1" applyAlignment="1">
      <alignment horizontal="center" vertical="center" wrapText="1"/>
    </xf>
    <xf numFmtId="15" fontId="16" fillId="12" borderId="1" xfId="0" applyNumberFormat="1" applyFont="1" applyFill="1" applyBorder="1" applyAlignment="1" applyProtection="1">
      <alignment horizontal="center" vertical="center" wrapText="1"/>
    </xf>
    <xf numFmtId="15" fontId="18" fillId="12" borderId="1" xfId="0" applyNumberFormat="1" applyFont="1" applyFill="1" applyBorder="1" applyAlignment="1" applyProtection="1">
      <alignment horizontal="center" vertical="center" wrapText="1"/>
    </xf>
    <xf numFmtId="0" fontId="16" fillId="12" borderId="4" xfId="0" applyFont="1" applyFill="1" applyBorder="1" applyAlignment="1" applyProtection="1">
      <alignment horizontal="center" vertical="center" wrapText="1"/>
    </xf>
    <xf numFmtId="0" fontId="16" fillId="12" borderId="3" xfId="0" applyFont="1" applyFill="1" applyBorder="1" applyAlignment="1" applyProtection="1">
      <alignment horizontal="center" vertical="center" wrapText="1"/>
    </xf>
    <xf numFmtId="4" fontId="16" fillId="12" borderId="3" xfId="0" applyNumberFormat="1" applyFont="1" applyFill="1" applyBorder="1" applyAlignment="1" applyProtection="1">
      <alignment horizontal="center" vertical="center" wrapText="1"/>
    </xf>
    <xf numFmtId="15" fontId="16" fillId="12" borderId="3" xfId="0" applyNumberFormat="1" applyFont="1" applyFill="1" applyBorder="1" applyAlignment="1" applyProtection="1">
      <alignment horizontal="center" vertical="center" wrapText="1"/>
    </xf>
    <xf numFmtId="15" fontId="18" fillId="12" borderId="3" xfId="0" applyNumberFormat="1" applyFont="1" applyFill="1" applyBorder="1" applyAlignment="1" applyProtection="1">
      <alignment horizontal="center" vertical="center" wrapText="1"/>
    </xf>
    <xf numFmtId="4" fontId="16" fillId="12" borderId="4" xfId="0" applyNumberFormat="1" applyFont="1" applyFill="1" applyBorder="1" applyAlignment="1" applyProtection="1">
      <alignment horizontal="center" vertical="center" wrapText="1"/>
    </xf>
    <xf numFmtId="15" fontId="16" fillId="12" borderId="4" xfId="0" applyNumberFormat="1" applyFont="1" applyFill="1" applyBorder="1" applyAlignment="1" applyProtection="1">
      <alignment horizontal="center" vertical="center" wrapText="1"/>
    </xf>
    <xf numFmtId="15" fontId="18" fillId="12" borderId="4" xfId="0" applyNumberFormat="1" applyFont="1" applyFill="1" applyBorder="1" applyAlignment="1" applyProtection="1">
      <alignment horizontal="center" vertical="center" wrapText="1"/>
    </xf>
    <xf numFmtId="0" fontId="15" fillId="12" borderId="1" xfId="0" applyFont="1" applyFill="1" applyBorder="1" applyAlignment="1" applyProtection="1">
      <alignment horizontal="center" vertical="center"/>
    </xf>
    <xf numFmtId="0" fontId="4" fillId="0" borderId="5" xfId="0" applyFont="1" applyFill="1" applyBorder="1" applyAlignment="1" applyProtection="1"/>
    <xf numFmtId="0" fontId="4" fillId="0" borderId="7" xfId="0" applyFont="1" applyFill="1" applyBorder="1" applyAlignment="1" applyProtection="1"/>
    <xf numFmtId="4" fontId="19" fillId="0" borderId="4" xfId="0" applyNumberFormat="1" applyFont="1" applyFill="1" applyBorder="1" applyAlignment="1" applyProtection="1">
      <alignment horizontal="center" vertical="center" wrapText="1"/>
    </xf>
    <xf numFmtId="0" fontId="2" fillId="2" borderId="6" xfId="0" applyFont="1" applyFill="1" applyBorder="1" applyAlignment="1" applyProtection="1">
      <alignment horizontal="center" vertical="center" wrapText="1"/>
    </xf>
    <xf numFmtId="0" fontId="12" fillId="9" borderId="0" xfId="0" applyFont="1" applyFill="1" applyAlignment="1">
      <alignment horizontal="center" vertical="center" wrapText="1"/>
    </xf>
    <xf numFmtId="0" fontId="17" fillId="0" borderId="1" xfId="0" applyFont="1" applyBorder="1" applyAlignment="1">
      <alignment horizontal="center" vertical="center" wrapText="1"/>
    </xf>
    <xf numFmtId="0" fontId="16" fillId="0" borderId="1" xfId="0" applyFont="1" applyFill="1" applyBorder="1" applyAlignment="1" applyProtection="1">
      <alignment horizontal="center" vertical="center"/>
    </xf>
    <xf numFmtId="0" fontId="17" fillId="0" borderId="1" xfId="0" applyFont="1" applyBorder="1" applyAlignment="1">
      <alignment horizontal="center" vertical="center"/>
    </xf>
    <xf numFmtId="0" fontId="16" fillId="0" borderId="1" xfId="0" applyFont="1" applyFill="1" applyBorder="1" applyAlignment="1" applyProtection="1">
      <alignment horizontal="center" vertical="center" wrapText="1"/>
    </xf>
    <xf numFmtId="0" fontId="17" fillId="12" borderId="1" xfId="0" applyFont="1" applyFill="1" applyBorder="1" applyAlignment="1">
      <alignment horizontal="center" vertical="center"/>
    </xf>
    <xf numFmtId="0" fontId="17" fillId="0" borderId="1" xfId="0" applyFont="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7" fillId="12" borderId="1" xfId="0" applyFont="1" applyFill="1" applyBorder="1" applyAlignment="1" applyProtection="1">
      <alignment horizontal="center" vertical="center" wrapText="1"/>
      <protection locked="0"/>
    </xf>
    <xf numFmtId="17" fontId="17" fillId="0" borderId="1" xfId="0" applyNumberFormat="1" applyFont="1" applyBorder="1" applyAlignment="1">
      <alignment horizontal="center" vertical="center" wrapText="1"/>
    </xf>
    <xf numFmtId="17" fontId="17" fillId="0" borderId="1" xfId="0" applyNumberFormat="1" applyFont="1" applyBorder="1" applyAlignment="1" applyProtection="1">
      <alignment horizontal="center" vertical="center" wrapText="1"/>
      <protection locked="0"/>
    </xf>
    <xf numFmtId="17" fontId="1" fillId="0" borderId="1" xfId="0" applyNumberFormat="1" applyFont="1" applyBorder="1" applyAlignment="1">
      <alignment horizontal="center" vertical="center" wrapText="1"/>
    </xf>
    <xf numFmtId="17" fontId="15" fillId="0" borderId="1" xfId="0" applyNumberFormat="1" applyFont="1" applyBorder="1" applyAlignment="1">
      <alignment horizontal="center" vertical="center" wrapText="1"/>
    </xf>
    <xf numFmtId="0" fontId="20" fillId="0" borderId="1" xfId="0" applyFont="1" applyBorder="1" applyAlignment="1">
      <alignment horizontal="center" vertical="center" wrapText="1"/>
    </xf>
    <xf numFmtId="0" fontId="20" fillId="0" borderId="1" xfId="0" applyFont="1" applyBorder="1" applyAlignment="1" applyProtection="1">
      <alignment horizontal="center" vertical="center" wrapText="1"/>
      <protection locked="0"/>
    </xf>
    <xf numFmtId="0" fontId="21" fillId="0" borderId="1" xfId="0" applyFont="1" applyBorder="1" applyAlignment="1">
      <alignment horizontal="center" vertical="center" wrapText="1"/>
    </xf>
  </cellXfs>
  <cellStyles count="3">
    <cellStyle name="Normal" xfId="0" builtinId="0"/>
    <cellStyle name="Normal 2" xfId="2"/>
    <cellStyle name="Normal 2 3" xfId="1"/>
  </cellStyles>
  <dxfs count="97">
    <dxf>
      <font>
        <color rgb="FF9C0006"/>
      </font>
      <fill>
        <patternFill>
          <bgColor rgb="FFFFC7CE"/>
        </patternFill>
      </fill>
    </dxf>
    <dxf>
      <font>
        <color rgb="FF9C0006"/>
      </font>
      <fill>
        <patternFill>
          <bgColor rgb="FFFFC7CE"/>
        </patternFill>
      </fill>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font>
        <sz val="13"/>
      </font>
    </dxf>
    <dxf>
      <alignment vertical="center" readingOrder="0"/>
    </dxf>
    <dxf>
      <alignment vertic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horizontal="center" readingOrder="0"/>
    </dxf>
    <dxf>
      <alignment horizontal="center" readingOrder="0"/>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pivotCacheDefinition" Target="pivotCache/pivotCacheDefinition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userggen07" refreshedDate="43979.041024652775" createdVersion="1" refreshedVersion="3" recordCount="235" upgradeOnRefresh="1">
  <cacheSource type="worksheet">
    <worksheetSource ref="A2:AN237" sheet="PAC SEGUIMIENTO"/>
  </cacheSource>
  <cacheFields count="39">
    <cacheField name="AÑO" numFmtId="0">
      <sharedItems containsMixedTypes="1" containsNumber="1" containsInteger="1" minValue="2020" maxValue="2020"/>
    </cacheField>
    <cacheField name="PARTIDA PRESUPUESTARIA / CUENTA CONTABLE" numFmtId="0">
      <sharedItems containsSemiMixedTypes="0" containsString="0" containsNumber="1" containsInteger="1" minValue="530105" maxValue="840113"/>
    </cacheField>
    <cacheField name="CÓDIGO DE SEGUIMIENTO" numFmtId="0">
      <sharedItems containsBlank="1"/>
    </cacheField>
    <cacheField name="CÓDIGO CATEGORÍA CPC A NIVEL 9" numFmtId="0">
      <sharedItems containsString="0" containsBlank="1" containsNumber="1" containsInteger="1" minValue="151300917" maxValue="36111002106"/>
    </cacheField>
    <cacheField name="TIPO COMPRA (Bien, obras, servicio o consultoría)" numFmtId="0">
      <sharedItems/>
    </cacheField>
    <cacheField name="CÓDIGO DE PROCESO" numFmtId="0">
      <sharedItems containsBlank="1"/>
    </cacheField>
    <cacheField name="PROYECTO POA" numFmtId="0">
      <sharedItems containsBlank="1"/>
    </cacheField>
    <cacheField name="ACTIVIDAD POA" numFmtId="0">
      <sharedItems containsBlank="1"/>
    </cacheField>
    <cacheField name="ACTIVIDAD PAC" numFmtId="0">
      <sharedItems/>
    </cacheField>
    <cacheField name="OBJETO DEL PROCESO EN EL PORTAL DE COMPRAS PÚBLICAS" numFmtId="0">
      <sharedItems containsBlank="1"/>
    </cacheField>
    <cacheField name="CANTIDAD ANUAL" numFmtId="0">
      <sharedItems containsSemiMixedTypes="0" containsString="0" containsNumber="1" containsInteger="1" minValue="1" maxValue="22000"/>
    </cacheField>
    <cacheField name="UNIDAD (metro, litro etc)" numFmtId="0">
      <sharedItems/>
    </cacheField>
    <cacheField name="MONTO POA - CON IVA" numFmtId="4">
      <sharedItems containsSemiMixedTypes="0" containsString="0" containsNumber="1" minValue="0" maxValue="700000"/>
    </cacheField>
    <cacheField name="MONTO POA-SIN IVA" numFmtId="4">
      <sharedItems containsSemiMixedTypes="0" containsString="0" containsNumber="1" minValue="0" maxValue="624999.99999999988"/>
    </cacheField>
    <cacheField name="MONTO PAC" numFmtId="4">
      <sharedItems containsSemiMixedTypes="0" containsString="0" containsNumber="1" minValue="0" maxValue="624999.99999999988"/>
    </cacheField>
    <cacheField name="PRESUPUESTO REFERENCIAL PUBLICADO CON IVA" numFmtId="4">
      <sharedItems containsString="0" containsBlank="1" containsNumber="1" minValue="0" maxValue="435744.10880000005"/>
    </cacheField>
    <cacheField name="PRESUPUESTO REFERENCIAL PUBLICADO SIN IVA" numFmtId="4">
      <sharedItems containsString="0" containsBlank="1" containsNumber="1" minValue="607.44000000000005" maxValue="389057.24"/>
    </cacheField>
    <cacheField name="MONTO ADJUDICADO CON IVA" numFmtId="4">
      <sharedItems containsString="0" containsBlank="1" containsNumber="1" minValue="0" maxValue="403200.00000000006"/>
    </cacheField>
    <cacheField name="MONTO ADJUDICADO SIN IVA" numFmtId="4">
      <sharedItems containsString="0" containsBlank="1" containsNumber="1" minValue="607.44000000000005" maxValue="360000"/>
    </cacheField>
    <cacheField name="PROCEDIMIENTO SUGERIDO (son los procedimientos de contratación)" numFmtId="0">
      <sharedItems/>
    </cacheField>
    <cacheField name="ESTADO DEL PROCESO PORTAL DE COMPRAS PÚBLICAS" numFmtId="0">
      <sharedItems containsBlank="1"/>
    </cacheField>
    <cacheField name="GERENCIA" numFmtId="0">
      <sharedItems count="9">
        <s v="GERENCIA DE TICS"/>
        <s v="GERENCIA DE GESTIÓN DE TALENTO HUMANO"/>
        <s v="GERENCIA DE GESTIÓN DE RECURSOS FÍSICOS Y SERVICIOS"/>
        <s v="GERENCIA DE GESTIÓN TÉCNICA"/>
        <s v="GERENCIA DE PLANIFICACIÓN"/>
        <s v="GERENCIA COMERCIAL"/>
        <s v="GERENCIA DE GESTIÓN DE COMUNICACIÓN"/>
        <s v="GERENCIA JURIDICA"/>
        <s v="GERENCIA FINANCIERA"/>
      </sharedItems>
    </cacheField>
    <cacheField name="UNIDAD" numFmtId="0">
      <sharedItems containsBlank="1"/>
    </cacheField>
    <cacheField name="SOLICITUD DE RECURSOS K2B" numFmtId="0">
      <sharedItems containsDate="1" containsBlank="1" containsMixedTypes="1" minDate="1899-12-31T00:39:04" maxDate="1900-01-08T02:19:04"/>
    </cacheField>
    <cacheField name="PEDIDO DE COMPRAS K2B" numFmtId="0">
      <sharedItems containsBlank="1"/>
    </cacheField>
    <cacheField name="ORDEN DE COMPRA K2B" numFmtId="0">
      <sharedItems containsBlank="1"/>
    </cacheField>
    <cacheField name="FECHA DE INICIO DEL SEGÚN PLANIFICACION POA" numFmtId="0">
      <sharedItems containsDate="1" containsBlank="1" containsMixedTypes="1" minDate="2020-01-01T00:00:00" maxDate="2020-11-16T00:00:00"/>
    </cacheField>
    <cacheField name="Fecha de Inicio del requerimiento K2B" numFmtId="15">
      <sharedItems containsNonDate="0" containsDate="1" containsString="0" containsBlank="1" minDate="2019-12-11T00:00:00" maxDate="2020-03-28T00:00:00"/>
    </cacheField>
    <cacheField name="Fecha de inicio del proceso en CP (Publicación)" numFmtId="15">
      <sharedItems containsNonDate="0" containsDate="1" containsString="0" containsBlank="1" minDate="2020-01-16T00:00:00" maxDate="2020-12-25T00:00:00"/>
    </cacheField>
    <cacheField name="Fecha Estimada de Adjudicación" numFmtId="15">
      <sharedItems containsNonDate="0" containsDate="1" containsString="0" containsBlank="1" minDate="2020-01-20T00:00:00" maxDate="2020-06-09T00:00:00"/>
    </cacheField>
    <cacheField name="FECHA ADJUDICADA REAL SEGÚN RES. ADJUD." numFmtId="15">
      <sharedItems containsNonDate="0" containsDate="1" containsString="0" containsBlank="1" minDate="2020-01-15T00:00:00" maxDate="2020-05-28T00:00:00"/>
    </cacheField>
    <cacheField name="Fecha de Inicio de Contrato" numFmtId="15">
      <sharedItems containsNonDate="0" containsDate="1" containsString="0" containsBlank="1" minDate="2020-01-31T00:00:00" maxDate="2020-04-22T00:00:00"/>
    </cacheField>
    <cacheField name="Plazo (de acuerdo a TDR)" numFmtId="0">
      <sharedItems containsBlank="1"/>
    </cacheField>
    <cacheField name="Fecha Fin" numFmtId="0">
      <sharedItems containsNonDate="0" containsDate="1" containsString="0" containsBlank="1" minDate="2020-05-11T00:00:00" maxDate="2021-03-23T00:00:00"/>
    </cacheField>
    <cacheField name="1CT" numFmtId="0">
      <sharedItems containsBlank="1"/>
    </cacheField>
    <cacheField name="2CT" numFmtId="0">
      <sharedItems containsBlank="1"/>
    </cacheField>
    <cacheField name="3CT" numFmtId="0">
      <sharedItems containsBlank="1"/>
    </cacheField>
    <cacheField name="OBSERVACIÓN" numFmtId="0">
      <sharedItems containsBlank="1"/>
    </cacheField>
    <cacheField name="CUMPLE / NO CUMPLE" numFmtId="0">
      <sharedItems containsBlank="1" count="5">
        <m/>
        <s v="CUMPLIMIENTO DEL 1CT DEL PAC"/>
        <s v="INFIMAS CUANTIAS NO SE CONSIDERAN DENTRO DEL INCUMPLIMIENTO"/>
        <s v="INCUMPLIMIENTO PAC"/>
        <s v="EMERGENCIA NO CONSIDERADA AL CUMPLIMIENTO"/>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35">
  <r>
    <n v="2020"/>
    <n v="530704"/>
    <s v="S2076"/>
    <n v="841600121"/>
    <s v="SERVICIO"/>
    <s v="SIE-EPAM-CP-001-2020"/>
    <s v="MANTENIMIENTO DE EQUIPOS INFORMATICOS"/>
    <s v="Mantenimiento y reparación de equipos de acuerdo a necesidad institucional"/>
    <s v="Mantenimiento y reparación de equipos de acuerdo a necesidad institucional"/>
    <s v="ADQUISICION DE EQUIPOS INFORMATICOS PARA SER HABILITADOS EN LAS DISTINTAS AREAS DE LA EMPRESA PUBLICA AGUAS DE MANTA"/>
    <n v="1"/>
    <s v="UNIDAD"/>
    <n v="18000"/>
    <n v="16071.428571428571"/>
    <n v="16071.43"/>
    <n v="17950.464000000004"/>
    <n v="16027.2"/>
    <n v="0"/>
    <m/>
    <s v="SUBASTA INVERSA ELECTRONICA"/>
    <s v="DESIERTO"/>
    <x v="0"/>
    <s v="Tics"/>
    <n v="11"/>
    <s v="2020-PCP-2"/>
    <m/>
    <d v="2020-05-07T00:00:00"/>
    <d v="2020-01-13T00:00:00"/>
    <d v="2020-01-20T00:00:00"/>
    <d v="2020-02-07T00:00:00"/>
    <m/>
    <m/>
    <m/>
    <m/>
    <m/>
    <s v="S"/>
    <m/>
    <m/>
    <x v="0"/>
  </r>
  <r>
    <n v="2020"/>
    <n v="840107"/>
    <s v="B2087.1"/>
    <n v="452200061"/>
    <s v="BIEN"/>
    <s v="SIE-EPAM-CP-001-2020"/>
    <s v="ADQUISICIÓN DE EQUIPOS INFORMÁTICOS PARA LAS DIFERENTES ÁREAS DE EPAM"/>
    <s v="Adquisición de equipos de computación y proyectores para el desarrollo de las actividades de las áreas de la EPAM."/>
    <s v="Adquisición de equipos de computación y proyectores para el desarrollo de las actividades de las áreas de la EPAM."/>
    <s v="ADQUISICION DE EQUIPOS INFORMATICOS PARA SER HABILITADOS EN LAS DISTINTAS AREAS DE LA EMPRESA PUBLICA AGUAS DE MANTA"/>
    <n v="1"/>
    <s v="UNIDAD"/>
    <n v="209000"/>
    <n v="186607.14285714284"/>
    <n v="186607.15"/>
    <n v="208887.04480000003"/>
    <n v="186506.29"/>
    <n v="0"/>
    <m/>
    <s v="SUBASTA INVERSA ELECTRONICA"/>
    <s v="DESIERTO"/>
    <x v="0"/>
    <s v="Tics"/>
    <n v="11"/>
    <s v="2020-PCP-2"/>
    <m/>
    <d v="2020-06-15T00:00:00"/>
    <d v="2020-01-13T00:00:00"/>
    <d v="2020-01-20T00:00:00"/>
    <d v="2020-02-07T00:00:00"/>
    <m/>
    <m/>
    <s v="20 DÍAS"/>
    <m/>
    <m/>
    <s v="S"/>
    <m/>
    <s v="PROCESO PLANIFICADO PARA EL SEGUNDO CUATRIMESTRE PERO SE LO REALIZO EN EL PRIMER CUATRIMESTRE - CUMPLIDO DENTRO DEL PLAZO PLANIFICADO"/>
    <x v="1"/>
  </r>
  <r>
    <s v="2020"/>
    <n v="840113"/>
    <s v="B2054"/>
    <n v="3815003117"/>
    <s v="BIEN"/>
    <m/>
    <m/>
    <m/>
    <s v="Adquisición camilla y dispositivos para primeros auxilios."/>
    <m/>
    <n v="1"/>
    <s v="UNIDAD   "/>
    <n v="800"/>
    <n v="714.28571428571422"/>
    <n v="714.29444000000001"/>
    <n v="0"/>
    <m/>
    <n v="0"/>
    <m/>
    <s v="INFIMA CUANTIA"/>
    <m/>
    <x v="1"/>
    <s v="SEGURIDAD Y SALUD OCUPACIONAL"/>
    <m/>
    <m/>
    <m/>
    <d v="2020-01-01T00:00:00"/>
    <m/>
    <m/>
    <m/>
    <m/>
    <m/>
    <m/>
    <m/>
    <s v="S"/>
    <m/>
    <m/>
    <m/>
    <x v="2"/>
  </r>
  <r>
    <s v="2020"/>
    <n v="840113"/>
    <s v="B2056"/>
    <n v="481200102"/>
    <s v="BIEN"/>
    <m/>
    <m/>
    <m/>
    <s v="Aquisición de equipos medicos para uso de consultorio medico de la institucion."/>
    <m/>
    <n v="1"/>
    <s v="UNIDAD   "/>
    <n v="1690"/>
    <n v="1508.9285714285713"/>
    <n v="1508.93"/>
    <n v="0"/>
    <m/>
    <n v="0"/>
    <m/>
    <s v="INFIMA CUANTIA"/>
    <m/>
    <x v="1"/>
    <s v="SEGURIDAD Y SALUD OCUPACIONAL"/>
    <m/>
    <m/>
    <m/>
    <d v="2020-02-01T00:00:00"/>
    <m/>
    <m/>
    <m/>
    <m/>
    <m/>
    <m/>
    <m/>
    <s v="S"/>
    <m/>
    <m/>
    <m/>
    <x v="2"/>
  </r>
  <r>
    <n v="2020"/>
    <n v="840111"/>
    <s v="B2078"/>
    <n v="36111002106"/>
    <s v="BIEN"/>
    <m/>
    <m/>
    <m/>
    <s v="Adquisición de neumaticos para los vehiculos livianos, pesados y maquinarias del parque automotor "/>
    <m/>
    <n v="1"/>
    <s v="UNIDAD"/>
    <n v="0"/>
    <n v="0"/>
    <n v="0"/>
    <n v="0"/>
    <m/>
    <n v="0"/>
    <m/>
    <s v="CATALOGO ELECTRONICO"/>
    <m/>
    <x v="2"/>
    <s v="Mant. De Equipos y Herramientas"/>
    <m/>
    <m/>
    <m/>
    <d v="2020-01-15T00:00:00"/>
    <m/>
    <m/>
    <m/>
    <m/>
    <m/>
    <m/>
    <m/>
    <s v="S"/>
    <m/>
    <m/>
    <m/>
    <x v="3"/>
  </r>
  <r>
    <s v="2020"/>
    <n v="840104"/>
    <s v="B2012"/>
    <n v="461110112"/>
    <s v="BIEN"/>
    <m/>
    <m/>
    <m/>
    <s v="ADQUISISIÓN DE GENERADOR A DIESEL O GASOLINA DE 20 HP"/>
    <m/>
    <n v="1"/>
    <s v="UNIDAD   "/>
    <n v="112000"/>
    <n v="99999.999999999985"/>
    <n v="100000"/>
    <n v="0"/>
    <m/>
    <n v="0"/>
    <m/>
    <s v="SUBASTA INVERSA ELECTRONICA"/>
    <m/>
    <x v="3"/>
    <s v="UNIDAD MANTENIMIENTO ELECTRICO, MECANICO Y ELECTRONICO"/>
    <m/>
    <m/>
    <m/>
    <d v="2020-03-01T00:00:00"/>
    <m/>
    <m/>
    <m/>
    <m/>
    <m/>
    <m/>
    <m/>
    <s v="S"/>
    <m/>
    <m/>
    <m/>
    <x v="3"/>
  </r>
  <r>
    <s v="2020"/>
    <n v="840104"/>
    <s v="B2013"/>
    <n v="4323004237"/>
    <s v="BIEN"/>
    <m/>
    <m/>
    <m/>
    <s v="ADQUISICIÓN DE BOMBAS SUMERGIBLES PARA OPERATIVIDAD DE LA PLANTA"/>
    <m/>
    <n v="1"/>
    <s v="UNIDAD   "/>
    <n v="16800"/>
    <n v="14999.999999999998"/>
    <n v="14999.999999999998"/>
    <n v="0"/>
    <m/>
    <n v="0"/>
    <m/>
    <s v="SUBASTA INVERSA ELECTRONICA"/>
    <m/>
    <x v="3"/>
    <s v="UNIDAD MANTENIMIENTO ELECTRICO, MECANICO Y ELECTRONICO"/>
    <m/>
    <m/>
    <m/>
    <d v="2020-03-01T00:00:00"/>
    <m/>
    <m/>
    <m/>
    <m/>
    <m/>
    <m/>
    <m/>
    <s v="S"/>
    <m/>
    <m/>
    <m/>
    <x v="3"/>
  </r>
  <r>
    <s v="2020"/>
    <n v="840104"/>
    <s v="B2016"/>
    <n v="4323004237"/>
    <s v="BIEN"/>
    <m/>
    <m/>
    <m/>
    <s v="Adquisición 4 bombas de superficie de alto caudal de 3plgda para atender emergencias en los sistemas de AA.SS y AA.ll"/>
    <m/>
    <n v="1"/>
    <s v="UNIDAD   "/>
    <n v="8960"/>
    <n v="7999.9999999999991"/>
    <n v="7999.9999999999991"/>
    <n v="0"/>
    <m/>
    <n v="0"/>
    <m/>
    <s v="SUBASTA INVERSA ELECTRONICA"/>
    <m/>
    <x v="3"/>
    <s v="Alcantarillado Sanitario"/>
    <m/>
    <m/>
    <m/>
    <d v="2020-02-15T00:00:00"/>
    <m/>
    <m/>
    <m/>
    <m/>
    <m/>
    <m/>
    <m/>
    <s v="S"/>
    <m/>
    <m/>
    <m/>
    <x v="3"/>
  </r>
  <r>
    <s v="2020"/>
    <n v="840104"/>
    <s v="B2018"/>
    <n v="432200211"/>
    <s v="BIEN"/>
    <m/>
    <m/>
    <m/>
    <s v="Adquisición equipos para proteger transformadores en S E de planta."/>
    <m/>
    <n v="1"/>
    <s v="UNIDAD   "/>
    <n v="106400"/>
    <n v="94999.999999999985"/>
    <n v="94999.999999999985"/>
    <n v="0"/>
    <m/>
    <n v="0"/>
    <m/>
    <s v="SUBASTA INVERSA ELECTRONICA"/>
    <m/>
    <x v="3"/>
    <s v="UNIDAD MANTENIMIENTO ELECTRICO, MECANICO Y ELECTRONICO"/>
    <m/>
    <m/>
    <m/>
    <d v="2020-06-01T00:00:00"/>
    <m/>
    <m/>
    <m/>
    <m/>
    <m/>
    <m/>
    <m/>
    <m/>
    <s v="S"/>
    <m/>
    <m/>
    <x v="0"/>
  </r>
  <r>
    <s v="2020"/>
    <n v="840104"/>
    <s v="B2019"/>
    <n v="432200211"/>
    <s v="BIEN"/>
    <m/>
    <m/>
    <m/>
    <s v="REEMPLAZO DE EQUIPOS, BOMBAS Y ACCESORIOS"/>
    <m/>
    <n v="1"/>
    <s v="UNIDAD   "/>
    <n v="72800"/>
    <n v="64999.999999999993"/>
    <n v="64999.999999999993"/>
    <n v="0"/>
    <m/>
    <n v="0"/>
    <m/>
    <s v="SUBASTA INVERSA ELECTRONICA"/>
    <m/>
    <x v="3"/>
    <s v="UNIDAD MANTENIMIENTO ELECTRICO, MECANICO Y ELECTRONICO"/>
    <m/>
    <m/>
    <m/>
    <d v="2020-09-01T00:00:00"/>
    <m/>
    <m/>
    <m/>
    <m/>
    <m/>
    <m/>
    <m/>
    <m/>
    <m/>
    <s v="S"/>
    <m/>
    <x v="0"/>
  </r>
  <r>
    <s v="2020"/>
    <n v="840104"/>
    <s v="B2024"/>
    <n v="4323004237"/>
    <s v="BIEN"/>
    <m/>
    <m/>
    <m/>
    <s v="Adquisición de bombas de captación, tuberías, transformadores, válvulas, entre otros para el desarenador  "/>
    <m/>
    <n v="1"/>
    <s v="UNIDAD   "/>
    <n v="100000"/>
    <n v="89285.714285714275"/>
    <n v="89285.714285714275"/>
    <n v="0"/>
    <m/>
    <n v="0"/>
    <m/>
    <s v="SUBASTA INVERSA ELECTRONICA"/>
    <m/>
    <x v="3"/>
    <s v="Caza Lagarto"/>
    <m/>
    <m/>
    <m/>
    <d v="2020-10-01T00:00:00"/>
    <m/>
    <m/>
    <m/>
    <m/>
    <m/>
    <m/>
    <m/>
    <m/>
    <m/>
    <s v="S"/>
    <m/>
    <x v="0"/>
  </r>
  <r>
    <s v="2020"/>
    <n v="840104"/>
    <s v="B2026"/>
    <n v="482650111"/>
    <s v="BIEN"/>
    <m/>
    <m/>
    <m/>
    <s v="Adquisición, instalacion, puesta en marcha del equipo de medicion de volumen de aguas residuales industriales."/>
    <m/>
    <n v="1"/>
    <s v="UNIDAD   "/>
    <n v="548240"/>
    <n v="489499.99999999994"/>
    <n v="489499.99999999994"/>
    <n v="0"/>
    <m/>
    <n v="0"/>
    <m/>
    <s v="SUBASTA INVERSA ELECTRONICA"/>
    <m/>
    <x v="3"/>
    <s v="Medio Ambiente"/>
    <m/>
    <m/>
    <m/>
    <d v="2020-03-01T00:00:00"/>
    <m/>
    <m/>
    <m/>
    <m/>
    <m/>
    <m/>
    <m/>
    <s v="S"/>
    <m/>
    <m/>
    <m/>
    <x v="3"/>
  </r>
  <r>
    <s v="2020"/>
    <n v="840104"/>
    <s v="B2027"/>
    <n v="449170922"/>
    <s v="BIEN"/>
    <m/>
    <m/>
    <m/>
    <s v="Adquirir equipos tales como caudalimetro, colorimetro, phmetro, DBO, DQO, solidos disueltos y agares"/>
    <m/>
    <n v="1"/>
    <s v="UNIDAD   "/>
    <n v="25000"/>
    <n v="22321.428571428569"/>
    <n v="22321.428571428569"/>
    <n v="0"/>
    <m/>
    <n v="0"/>
    <m/>
    <s v="SUBASTA INVERSA ELECTRONICA"/>
    <m/>
    <x v="3"/>
    <s v="Medio Ambiente"/>
    <m/>
    <m/>
    <m/>
    <d v="2020-04-01T00:00:00"/>
    <m/>
    <m/>
    <m/>
    <m/>
    <m/>
    <m/>
    <m/>
    <s v="S"/>
    <m/>
    <m/>
    <m/>
    <x v="3"/>
  </r>
  <r>
    <s v="2020"/>
    <n v="840104"/>
    <s v="B2032"/>
    <n v="4323004237"/>
    <s v="BIEN"/>
    <m/>
    <m/>
    <m/>
    <s v="Adquisicion de Bombas sumergibles para AASS y AAPP"/>
    <m/>
    <n v="1"/>
    <s v="UNIDAD   "/>
    <n v="300000"/>
    <n v="267857.14285714284"/>
    <n v="267857.14285714284"/>
    <n v="0"/>
    <m/>
    <n v="0"/>
    <m/>
    <s v="SUBASTA INVERSA ELECTRONICA"/>
    <m/>
    <x v="3"/>
    <s v="UNIDAD MANTENIMIENTO ELECTRICO, MECANICO Y ELECTRONICO"/>
    <m/>
    <m/>
    <m/>
    <d v="2020-02-15T00:00:00"/>
    <m/>
    <m/>
    <m/>
    <m/>
    <m/>
    <m/>
    <m/>
    <s v="S"/>
    <m/>
    <m/>
    <m/>
    <x v="3"/>
  </r>
  <r>
    <s v="2020"/>
    <n v="840104"/>
    <s v="B2035"/>
    <n v="435100011"/>
    <s v="BIEN"/>
    <m/>
    <m/>
    <m/>
    <s v="Contratar la adquisición de un polipasto eléctrico de 2 toneladas"/>
    <m/>
    <n v="1"/>
    <s v="UNIDAD   "/>
    <n v="12000"/>
    <n v="10714.285714285714"/>
    <n v="10714.285714285714"/>
    <n v="0"/>
    <m/>
    <n v="0"/>
    <m/>
    <s v="SUBASTA INVERSA ELECTRONICA"/>
    <m/>
    <x v="3"/>
    <s v="UNIDAD MANTENIMIENTO ELECTRICO, MECANICO Y ELECTRONICO"/>
    <m/>
    <m/>
    <m/>
    <d v="2020-02-15T00:00:00"/>
    <m/>
    <m/>
    <m/>
    <m/>
    <m/>
    <m/>
    <m/>
    <s v="S"/>
    <m/>
    <m/>
    <m/>
    <x v="3"/>
  </r>
  <r>
    <s v="2020"/>
    <n v="840104"/>
    <s v="B2036"/>
    <n v="482630125"/>
    <s v="BIEN"/>
    <m/>
    <m/>
    <m/>
    <s v="Adquisición de válvulas y macromedidores"/>
    <m/>
    <n v="1"/>
    <s v="UNIDAD   "/>
    <n v="40000"/>
    <n v="35714.28571428571"/>
    <n v="35714.28571428571"/>
    <n v="0"/>
    <m/>
    <n v="0"/>
    <m/>
    <s v="SUBASTA INVERSA ELECTRONICA"/>
    <m/>
    <x v="3"/>
    <s v="ANC"/>
    <m/>
    <m/>
    <m/>
    <d v="2020-06-01T00:00:00"/>
    <m/>
    <m/>
    <m/>
    <m/>
    <m/>
    <m/>
    <m/>
    <m/>
    <s v="S"/>
    <m/>
    <m/>
    <x v="0"/>
  </r>
  <r>
    <s v="2020"/>
    <n v="840104"/>
    <s v="B2038"/>
    <n v="432200212"/>
    <s v="BIEN"/>
    <m/>
    <m/>
    <m/>
    <s v="Adquisición de VRPs, camaras y accesorios hidraulicos"/>
    <m/>
    <n v="1"/>
    <s v="UNIDAD   "/>
    <n v="33600"/>
    <n v="29999.999999999996"/>
    <n v="29999.999999999996"/>
    <n v="0"/>
    <m/>
    <n v="0"/>
    <m/>
    <s v="SUBASTA INVERSA ELECTRONICA"/>
    <m/>
    <x v="3"/>
    <s v="ANC"/>
    <m/>
    <m/>
    <m/>
    <d v="2020-03-15T00:00:00"/>
    <m/>
    <m/>
    <m/>
    <m/>
    <m/>
    <m/>
    <m/>
    <s v="S"/>
    <m/>
    <m/>
    <m/>
    <x v="3"/>
  </r>
  <r>
    <s v="2020"/>
    <n v="840104"/>
    <s v="B2039"/>
    <n v="482650111"/>
    <s v="BIEN"/>
    <m/>
    <m/>
    <m/>
    <s v="Adquisición de caudalimetro, camara de inspeccion cctv, geofono "/>
    <m/>
    <n v="1"/>
    <s v="UNIDAD   "/>
    <n v="50400"/>
    <n v="44999.999999999993"/>
    <n v="44999.999999999993"/>
    <n v="0"/>
    <m/>
    <n v="0"/>
    <m/>
    <s v="SUBASTA INVERSA ELECTRONICA"/>
    <m/>
    <x v="3"/>
    <s v="ANC"/>
    <m/>
    <m/>
    <m/>
    <d v="2020-04-01T00:00:00"/>
    <m/>
    <m/>
    <m/>
    <m/>
    <m/>
    <m/>
    <m/>
    <s v="S"/>
    <m/>
    <m/>
    <m/>
    <x v="3"/>
  </r>
  <r>
    <s v="2020"/>
    <n v="840104"/>
    <s v="B2042"/>
    <n v="4291100157"/>
    <s v="BIEN"/>
    <m/>
    <m/>
    <m/>
    <s v="Adquisición de las 6 válvulas de purgas de los sedimentadores"/>
    <m/>
    <n v="1"/>
    <s v="UNIDAD   "/>
    <n v="23520"/>
    <n v="20999.999999999996"/>
    <n v="20999.999999999996"/>
    <n v="0"/>
    <m/>
    <n v="0"/>
    <m/>
    <s v="SUBASTA INVERSA ELECTRONICA"/>
    <m/>
    <x v="3"/>
    <s v="Planta Colorado"/>
    <m/>
    <m/>
    <m/>
    <d v="2020-03-15T00:00:00"/>
    <m/>
    <m/>
    <m/>
    <m/>
    <m/>
    <m/>
    <m/>
    <s v="S"/>
    <m/>
    <m/>
    <m/>
    <x v="3"/>
  </r>
  <r>
    <s v="2020"/>
    <n v="840104"/>
    <s v="B2043"/>
    <n v="439420114"/>
    <s v="BIEN"/>
    <m/>
    <m/>
    <m/>
    <s v="Sistema de dosificación que incluyen los accesorios, reactivos y materiales necesarios para su adecuado funcionamiento"/>
    <m/>
    <n v="1"/>
    <s v="UNIDAD   "/>
    <n v="50000"/>
    <n v="44642.857142857138"/>
    <n v="44642.857142857138"/>
    <n v="0"/>
    <m/>
    <n v="0"/>
    <m/>
    <s v="SUBASTA INVERSA ELECTRONICA"/>
    <m/>
    <x v="3"/>
    <s v="Agua Potable"/>
    <m/>
    <m/>
    <m/>
    <d v="2020-09-01T00:00:00"/>
    <m/>
    <m/>
    <m/>
    <m/>
    <m/>
    <m/>
    <m/>
    <m/>
    <m/>
    <s v="S"/>
    <m/>
    <x v="0"/>
  </r>
  <r>
    <s v="2020"/>
    <n v="840104"/>
    <s v="B2044"/>
    <n v="481100112"/>
    <s v="BIEN"/>
    <m/>
    <m/>
    <m/>
    <s v="Sistemas de detección de fugas de gas cloro alarmas"/>
    <m/>
    <n v="1"/>
    <s v="UNIDAD   "/>
    <n v="50000"/>
    <n v="44642.857142857138"/>
    <n v="44642.857142857138"/>
    <n v="0"/>
    <m/>
    <n v="0"/>
    <m/>
    <s v="SUBASTA INVERSA ELECTRONICA"/>
    <m/>
    <x v="3"/>
    <s v="Agua Potable"/>
    <m/>
    <m/>
    <m/>
    <d v="2020-09-01T00:00:00"/>
    <m/>
    <m/>
    <m/>
    <m/>
    <m/>
    <m/>
    <m/>
    <m/>
    <m/>
    <s v="S"/>
    <m/>
    <x v="0"/>
  </r>
  <r>
    <s v="2020"/>
    <n v="840107"/>
    <s v="B2046"/>
    <n v="622890011"/>
    <s v="BIEN"/>
    <m/>
    <m/>
    <m/>
    <s v="Adquisición de un robot de inspección de tuberias de agua potable y alcantarilladp sanitario con camara CCTV "/>
    <m/>
    <n v="1"/>
    <s v="UNIDAD   "/>
    <n v="72800"/>
    <n v="64999.999999999993"/>
    <n v="64999.999999999993"/>
    <n v="0"/>
    <m/>
    <n v="0"/>
    <m/>
    <s v="SUBASTA INVERSA ELECTRONICA"/>
    <m/>
    <x v="3"/>
    <s v="ANC"/>
    <m/>
    <m/>
    <m/>
    <d v="2020-04-01T00:00:00"/>
    <m/>
    <m/>
    <m/>
    <m/>
    <m/>
    <m/>
    <m/>
    <s v="S"/>
    <m/>
    <m/>
    <m/>
    <x v="3"/>
  </r>
  <r>
    <s v="2020"/>
    <n v="840104"/>
    <s v="B2048"/>
    <n v="449170922"/>
    <s v="BIEN"/>
    <m/>
    <m/>
    <m/>
    <s v="Adquisición de equipos de medición ambiental para evaluar factores de riesgo fisicos inherentes en las distintas instalaciones de la institucion."/>
    <m/>
    <n v="1"/>
    <s v="UNIDAD   "/>
    <n v="2500"/>
    <n v="2232.1428571428569"/>
    <n v="2232.1428571428569"/>
    <n v="0"/>
    <m/>
    <n v="0"/>
    <m/>
    <s v="INFIMA CUANTIA"/>
    <m/>
    <x v="1"/>
    <s v="SEGURIDAD Y SALUD OCUPACIONAL"/>
    <m/>
    <m/>
    <m/>
    <d v="2020-01-01T00:00:00"/>
    <m/>
    <m/>
    <m/>
    <m/>
    <m/>
    <m/>
    <m/>
    <s v="S"/>
    <m/>
    <m/>
    <m/>
    <x v="2"/>
  </r>
  <r>
    <s v="2020"/>
    <n v="840104"/>
    <s v="B2058"/>
    <n v="449170922"/>
    <s v="BIEN"/>
    <m/>
    <m/>
    <m/>
    <s v="Adquisición de equipos para uso del laboratorio central de la EPAM"/>
    <m/>
    <n v="1"/>
    <s v="UNIDAD   "/>
    <n v="50000"/>
    <n v="44642.857142857138"/>
    <n v="44642.857142857138"/>
    <n v="0"/>
    <m/>
    <n v="0"/>
    <m/>
    <s v="SUBASTA INVERSA ELECTRONICA"/>
    <m/>
    <x v="4"/>
    <s v="Control de Calidad"/>
    <m/>
    <m/>
    <m/>
    <d v="2020-01-15T00:00:00"/>
    <m/>
    <m/>
    <m/>
    <m/>
    <m/>
    <m/>
    <m/>
    <s v="S"/>
    <m/>
    <m/>
    <m/>
    <x v="3"/>
  </r>
  <r>
    <n v="2020"/>
    <n v="840104"/>
    <s v="B2061"/>
    <n v="482630111"/>
    <s v="BIEN"/>
    <m/>
    <m/>
    <m/>
    <s v="ADQUISICION DE MACROMEDIDORES DE 2 4 6 Y 8 PULGADAS"/>
    <m/>
    <n v="1"/>
    <s v="UNIDAD   "/>
    <n v="200000"/>
    <n v="178571.42857142855"/>
    <n v="178571.42857142855"/>
    <n v="0"/>
    <m/>
    <n v="0"/>
    <m/>
    <s v="SUBASTA INVERSA ELECTRONICA"/>
    <m/>
    <x v="5"/>
    <s v="Operaciones Comerciales"/>
    <m/>
    <m/>
    <m/>
    <d v="2020-02-17T00:00:00"/>
    <m/>
    <m/>
    <m/>
    <m/>
    <m/>
    <m/>
    <m/>
    <s v="S"/>
    <m/>
    <m/>
    <m/>
    <x v="3"/>
  </r>
  <r>
    <n v="2020"/>
    <n v="840104"/>
    <s v="B2065"/>
    <n v="325300019"/>
    <s v="BIEN"/>
    <m/>
    <m/>
    <m/>
    <s v="Adquisicion de equioos  y bienes materiales como activos, para la producción audio visual para campañas informativas y comunitarias."/>
    <m/>
    <n v="1"/>
    <s v="UNIDAD   "/>
    <n v="15000"/>
    <n v="13392.857142857141"/>
    <n v="13392.857142857141"/>
    <n v="0"/>
    <m/>
    <n v="0"/>
    <m/>
    <s v="SUBASTA INVERSA ELECTRONICA"/>
    <m/>
    <x v="6"/>
    <s v="Comunicación"/>
    <m/>
    <m/>
    <m/>
    <d v="2020-03-10T00:00:00"/>
    <m/>
    <m/>
    <m/>
    <m/>
    <m/>
    <m/>
    <m/>
    <s v="S"/>
    <m/>
    <m/>
    <m/>
    <x v="3"/>
  </r>
  <r>
    <n v="2020"/>
    <n v="840103"/>
    <s v="B2085"/>
    <n v="3812100115"/>
    <s v="BIEN"/>
    <m/>
    <m/>
    <m/>
    <s v="Adquisición de mobiliario de oficina para la renovación de los bienes muebles de la EP Aguas de Manta. "/>
    <m/>
    <n v="1"/>
    <s v="UNIDAD"/>
    <n v="35000"/>
    <n v="31249.999999999996"/>
    <n v="31249.999999999996"/>
    <n v="0"/>
    <m/>
    <n v="0"/>
    <m/>
    <s v="CATALOGO ELECTRONICO"/>
    <m/>
    <x v="2"/>
    <s v="ACTIVOS FIJOS"/>
    <m/>
    <m/>
    <m/>
    <d v="2020-01-15T00:00:00"/>
    <m/>
    <m/>
    <m/>
    <m/>
    <m/>
    <m/>
    <m/>
    <s v="S"/>
    <m/>
    <m/>
    <m/>
    <x v="3"/>
  </r>
  <r>
    <n v="2020"/>
    <n v="840103"/>
    <s v="B2091"/>
    <n v="462110552"/>
    <s v="BIEN"/>
    <m/>
    <m/>
    <m/>
    <s v="Adquisición de materiales para la habilitación de puntos de comunicación."/>
    <m/>
    <n v="1"/>
    <s v="UNIDAD"/>
    <n v="2500"/>
    <n v="2232.1428571428569"/>
    <n v="2232.1428571428569"/>
    <n v="0"/>
    <m/>
    <n v="0"/>
    <m/>
    <s v="INFIMA CUANTIA"/>
    <m/>
    <x v="0"/>
    <s v="Tics"/>
    <m/>
    <m/>
    <m/>
    <d v="2020-02-01T00:00:00"/>
    <m/>
    <m/>
    <m/>
    <m/>
    <m/>
    <m/>
    <m/>
    <s v="S"/>
    <m/>
    <m/>
    <m/>
    <x v="2"/>
  </r>
  <r>
    <s v="2020"/>
    <n v="750401"/>
    <s v="S2015"/>
    <n v="871520112"/>
    <s v="SERVICIO"/>
    <m/>
    <m/>
    <m/>
    <s v="Instalación de energía en el tanque del Cerro Mocochal."/>
    <m/>
    <n v="1"/>
    <s v="UNIDAD   "/>
    <n v="6000"/>
    <n v="5357.1428571428569"/>
    <n v="5357.1428571428569"/>
    <n v="0"/>
    <m/>
    <n v="0"/>
    <m/>
    <s v="INFIMA CUANTIA"/>
    <m/>
    <x v="3"/>
    <s v="UNIDAD MANTENIMIENTO ELECTRICO, MECANICO Y ELECTRONICO"/>
    <m/>
    <m/>
    <m/>
    <d v="2020-05-15T00:00:00"/>
    <m/>
    <m/>
    <m/>
    <m/>
    <m/>
    <m/>
    <m/>
    <m/>
    <s v="S"/>
    <m/>
    <m/>
    <x v="2"/>
  </r>
  <r>
    <s v="2020"/>
    <n v="750199"/>
    <s v="S2003"/>
    <n v="871520211"/>
    <s v="SERVICIO"/>
    <m/>
    <m/>
    <m/>
    <s v="MANTENIMIENTO DE LOS SISTEMAS ELECTRICOS DE LA EPAM"/>
    <m/>
    <n v="1"/>
    <s v="UNIDAD   "/>
    <n v="101333.33"/>
    <n v="90476.1875"/>
    <n v="90476.1875"/>
    <n v="0"/>
    <m/>
    <n v="0"/>
    <m/>
    <s v="COTIZACION"/>
    <m/>
    <x v="3"/>
    <s v="UNIDAD MANTENIMIENTO ELECTRICO, MECANICO Y ELECTRONICO"/>
    <m/>
    <m/>
    <m/>
    <d v="2020-02-15T00:00:00"/>
    <m/>
    <m/>
    <m/>
    <m/>
    <m/>
    <m/>
    <m/>
    <s v="S"/>
    <m/>
    <m/>
    <m/>
    <x v="3"/>
  </r>
  <r>
    <s v="2020"/>
    <n v="750110"/>
    <s v="O2028"/>
    <n v="532900011"/>
    <s v="OBRAS"/>
    <m/>
    <m/>
    <m/>
    <s v="Construcción de una planta de biomasa para la PTAR El Gavilan "/>
    <m/>
    <n v="1"/>
    <s v="UNIDAD   "/>
    <n v="68000"/>
    <n v="60714.28571428571"/>
    <n v="60714.28571428571"/>
    <n v="0"/>
    <m/>
    <n v="0"/>
    <m/>
    <s v="MENOR CUANTIA"/>
    <m/>
    <x v="3"/>
    <s v="Medio Ambiente"/>
    <m/>
    <m/>
    <m/>
    <d v="2020-09-01T00:00:00"/>
    <m/>
    <m/>
    <m/>
    <m/>
    <m/>
    <m/>
    <m/>
    <m/>
    <m/>
    <s v="S"/>
    <m/>
    <x v="0"/>
  </r>
  <r>
    <s v="2020"/>
    <n v="750105"/>
    <s v="O2011"/>
    <n v="532900011"/>
    <s v="OBRAS"/>
    <m/>
    <m/>
    <m/>
    <s v="Mejoramiento de la vía de acceso al Tanque del cerro Mocochal"/>
    <m/>
    <n v="1"/>
    <s v="UNIDAD   "/>
    <n v="50000"/>
    <n v="44642.857142857138"/>
    <n v="44642.857142857138"/>
    <n v="0"/>
    <m/>
    <n v="0"/>
    <m/>
    <s v="MENOR CUANTIA"/>
    <m/>
    <x v="3"/>
    <s v="UNIDAD MANTENIMIENTO ELECTRICO, MECANICO Y ELECTRONICO"/>
    <m/>
    <m/>
    <m/>
    <d v="2020-09-01T00:00:00"/>
    <m/>
    <m/>
    <m/>
    <m/>
    <m/>
    <m/>
    <m/>
    <m/>
    <m/>
    <s v="S"/>
    <m/>
    <x v="0"/>
  </r>
  <r>
    <s v="2020"/>
    <n v="750103"/>
    <s v="O2001"/>
    <n v="542510012"/>
    <s v="OBRAS"/>
    <m/>
    <m/>
    <m/>
    <s v="AMPLIACION DE REDES DE ALCANTARILLADO SANITARIO PARA EL BARRIO JESUS DE NAZARET LOS GAVILANES"/>
    <m/>
    <n v="1"/>
    <s v="UNIDAD   "/>
    <n v="100000"/>
    <n v="89285.714285714275"/>
    <n v="89285.714285714275"/>
    <n v="0"/>
    <m/>
    <n v="0"/>
    <m/>
    <s v="COTIZACION"/>
    <m/>
    <x v="3"/>
    <s v="Alcantarillado Sanitario"/>
    <m/>
    <m/>
    <m/>
    <d v="2020-10-01T00:00:00"/>
    <m/>
    <m/>
    <m/>
    <m/>
    <m/>
    <m/>
    <m/>
    <m/>
    <m/>
    <s v="S"/>
    <m/>
    <x v="0"/>
  </r>
  <r>
    <s v="2020"/>
    <n v="750103"/>
    <s v="O2006"/>
    <n v="542510012"/>
    <s v="OBRAS"/>
    <m/>
    <m/>
    <m/>
    <s v="SISTEMAS DE ALCANTARILLADO SANITARIO Y PLUVIAL"/>
    <m/>
    <n v="1"/>
    <s v="UNIDAD   "/>
    <n v="60000"/>
    <n v="53571.428571428565"/>
    <n v="53571.428571428565"/>
    <n v="0"/>
    <m/>
    <n v="0"/>
    <m/>
    <s v="MENOR CUANTIA"/>
    <m/>
    <x v="3"/>
    <s v="Alcantarillado Sanitario"/>
    <m/>
    <m/>
    <m/>
    <d v="2020-01-15T00:00:00"/>
    <m/>
    <m/>
    <m/>
    <m/>
    <m/>
    <m/>
    <m/>
    <s v="S"/>
    <m/>
    <m/>
    <m/>
    <x v="3"/>
  </r>
  <r>
    <s v="2020"/>
    <n v="750103"/>
    <s v="O2007"/>
    <n v="542510012"/>
    <s v="OBRAS"/>
    <m/>
    <m/>
    <m/>
    <s v="AMPLIACION DE REDES DE ALCANTARILLADO SANITARIO"/>
    <m/>
    <n v="1"/>
    <s v="UNIDAD   "/>
    <n v="17148.53"/>
    <n v="15311.187499999998"/>
    <n v="15311.187499999998"/>
    <n v="0"/>
    <m/>
    <n v="0"/>
    <m/>
    <s v="MENOR CUANTIA"/>
    <m/>
    <x v="3"/>
    <s v="Alcantarillado Sanitario"/>
    <m/>
    <m/>
    <m/>
    <d v="2020-04-01T00:00:00"/>
    <m/>
    <m/>
    <m/>
    <m/>
    <m/>
    <m/>
    <m/>
    <s v="S"/>
    <m/>
    <m/>
    <m/>
    <x v="3"/>
  </r>
  <r>
    <s v="2020"/>
    <n v="750103"/>
    <s v="O2008"/>
    <n v="542510012"/>
    <s v="OBRAS"/>
    <m/>
    <m/>
    <m/>
    <s v="AMPLIACION DE REDES DE ALCANTARILLADO SANITARIO Y PLUVIAL "/>
    <m/>
    <n v="1"/>
    <s v="UNIDAD   "/>
    <n v="70830.91"/>
    <n v="63241.883928571428"/>
    <n v="63241.883928571428"/>
    <n v="0"/>
    <m/>
    <n v="0"/>
    <m/>
    <s v="MENOR CUANTIA"/>
    <m/>
    <x v="3"/>
    <s v="Alcantarillado Sanitario"/>
    <m/>
    <m/>
    <m/>
    <d v="2020-05-01T00:00:00"/>
    <m/>
    <m/>
    <m/>
    <m/>
    <m/>
    <m/>
    <m/>
    <m/>
    <s v="S"/>
    <m/>
    <m/>
    <x v="0"/>
  </r>
  <r>
    <s v="2020"/>
    <n v="750103"/>
    <s v="O2012"/>
    <n v="542510112"/>
    <s v="OBRAS"/>
    <m/>
    <m/>
    <m/>
    <s v="Construcción del sistema de alcantarillado sanitario para el Barrio San Carlos II"/>
    <m/>
    <n v="1"/>
    <s v="UNIDAD   "/>
    <n v="135226.99"/>
    <n v="120738.38392857141"/>
    <n v="120738.38392857141"/>
    <n v="0"/>
    <m/>
    <n v="0"/>
    <m/>
    <s v="MENOR CUANTIA"/>
    <m/>
    <x v="3"/>
    <s v="Alcantarillado Sanitario"/>
    <m/>
    <m/>
    <m/>
    <d v="2020-06-01T00:00:00"/>
    <m/>
    <m/>
    <m/>
    <m/>
    <m/>
    <m/>
    <m/>
    <m/>
    <s v="S"/>
    <m/>
    <m/>
    <x v="0"/>
  </r>
  <r>
    <s v="2020"/>
    <n v="750103"/>
    <s v="O2013"/>
    <n v="542510112"/>
    <s v="OBRAS"/>
    <m/>
    <m/>
    <m/>
    <s v="Construcción del sistema de alcantarillado sanitario para el Barrio 20 de Mayo"/>
    <m/>
    <n v="1"/>
    <s v="UNIDAD   "/>
    <n v="136056.98000000001"/>
    <n v="121479.44642857142"/>
    <n v="121479.44642857142"/>
    <n v="0"/>
    <m/>
    <n v="0"/>
    <m/>
    <s v="MENOR CUANTIA"/>
    <m/>
    <x v="3"/>
    <s v="Alcantarillado Sanitario"/>
    <m/>
    <m/>
    <m/>
    <d v="2020-09-01T00:00:00"/>
    <m/>
    <m/>
    <m/>
    <m/>
    <m/>
    <m/>
    <m/>
    <m/>
    <m/>
    <s v="S"/>
    <m/>
    <x v="0"/>
  </r>
  <r>
    <s v="2020"/>
    <n v="750103"/>
    <s v="O2014"/>
    <n v="542510112"/>
    <s v="OBRAS"/>
    <m/>
    <m/>
    <m/>
    <s v="Construcción del sistema de alcantarillado sanitario para el Barrio Cristo del Consuelo"/>
    <m/>
    <n v="1"/>
    <s v="UNIDAD   "/>
    <n v="89940.800000000003"/>
    <n v="80304.28571428571"/>
    <n v="80304.28571428571"/>
    <n v="0"/>
    <m/>
    <n v="0"/>
    <m/>
    <s v="MENOR CUANTIA"/>
    <m/>
    <x v="3"/>
    <s v="Alcantarillado Sanitario"/>
    <m/>
    <m/>
    <m/>
    <d v="2020-05-01T00:00:00"/>
    <m/>
    <m/>
    <m/>
    <m/>
    <m/>
    <m/>
    <m/>
    <m/>
    <s v="S"/>
    <m/>
    <m/>
    <x v="0"/>
  </r>
  <r>
    <s v="2020"/>
    <n v="750103"/>
    <s v="O2015"/>
    <n v="542510112"/>
    <s v="OBRAS"/>
    <m/>
    <m/>
    <m/>
    <s v="Construcción del sistema de alcantarillado para el barrio 12 de Octubre"/>
    <m/>
    <n v="1"/>
    <s v="UNIDAD   "/>
    <n v="69704.12"/>
    <n v="62235.82142857142"/>
    <n v="62235.82142857142"/>
    <n v="0"/>
    <m/>
    <n v="0"/>
    <m/>
    <s v="MENOR CUANTIA"/>
    <m/>
    <x v="3"/>
    <s v="Alcantarillado Sanitario"/>
    <m/>
    <m/>
    <m/>
    <d v="2020-05-01T00:00:00"/>
    <m/>
    <m/>
    <m/>
    <m/>
    <m/>
    <m/>
    <m/>
    <m/>
    <s v="S"/>
    <m/>
    <m/>
    <x v="0"/>
  </r>
  <r>
    <s v="2020"/>
    <n v="750103"/>
    <s v="O2016"/>
    <n v="542510112"/>
    <s v="OBRAS"/>
    <m/>
    <m/>
    <m/>
    <s v="Construcción de sistema de alcantarillado sanitario y agua potable para el Barrio San Antonio"/>
    <m/>
    <n v="1"/>
    <s v="UNIDAD   "/>
    <n v="86541.52"/>
    <n v="77269.214285714275"/>
    <n v="77269.214285714275"/>
    <n v="0"/>
    <m/>
    <n v="0"/>
    <m/>
    <s v="MENOR CUANTIA"/>
    <m/>
    <x v="3"/>
    <s v="Alcantarillado Sanitario"/>
    <m/>
    <m/>
    <m/>
    <d v="2020-09-01T00:00:00"/>
    <m/>
    <m/>
    <m/>
    <m/>
    <m/>
    <m/>
    <m/>
    <m/>
    <m/>
    <s v="S"/>
    <m/>
    <x v="0"/>
  </r>
  <r>
    <s v="2020"/>
    <n v="750103"/>
    <s v="O2017"/>
    <n v="542510112"/>
    <s v="OBRAS"/>
    <m/>
    <m/>
    <m/>
    <s v="Construcción del sistema de agua potable en Barrio Cdla. Circunvalación"/>
    <m/>
    <n v="1"/>
    <s v="UNIDAD   "/>
    <n v="74952"/>
    <n v="66921.428571428565"/>
    <n v="66921.428571428565"/>
    <n v="0"/>
    <m/>
    <n v="0"/>
    <m/>
    <s v="MENOR CUANTIA"/>
    <m/>
    <x v="3"/>
    <s v="Agua Potable"/>
    <m/>
    <m/>
    <m/>
    <d v="2020-05-01T00:00:00"/>
    <m/>
    <m/>
    <m/>
    <m/>
    <m/>
    <m/>
    <m/>
    <m/>
    <s v="S"/>
    <m/>
    <m/>
    <x v="0"/>
  </r>
  <r>
    <s v="2020"/>
    <n v="750103"/>
    <s v="O2018"/>
    <n v="542510112"/>
    <s v="OBRAS"/>
    <m/>
    <m/>
    <m/>
    <s v="Construcción del sistema de alcantarillado sanitario y agua potable para el Barrio Nueva Comunidad"/>
    <m/>
    <n v="1"/>
    <s v="UNIDAD   "/>
    <n v="53256.32"/>
    <n v="47550.28571428571"/>
    <n v="47550.28571428571"/>
    <n v="0"/>
    <m/>
    <n v="0"/>
    <m/>
    <s v="MENOR CUANTIA"/>
    <m/>
    <x v="3"/>
    <s v="Alcantarillado Sanitario"/>
    <m/>
    <m/>
    <m/>
    <d v="2020-05-01T00:00:00"/>
    <m/>
    <m/>
    <m/>
    <m/>
    <m/>
    <m/>
    <m/>
    <m/>
    <s v="S"/>
    <m/>
    <m/>
    <x v="0"/>
  </r>
  <r>
    <s v="2020"/>
    <n v="750103"/>
    <s v="O2019"/>
    <n v="542510112"/>
    <s v="OBRAS"/>
    <m/>
    <m/>
    <m/>
    <s v="Construcción del sistema de alcantarillado sanitario para el Barrio Los Eléctricos"/>
    <m/>
    <n v="1"/>
    <s v="UNIDAD   "/>
    <n v="63241.88"/>
    <n v="56465.964285714275"/>
    <n v="56465.964285714275"/>
    <n v="0"/>
    <m/>
    <n v="0"/>
    <m/>
    <s v="MENOR CUANTIA"/>
    <m/>
    <x v="3"/>
    <s v="Alcantarillado Sanitario"/>
    <m/>
    <m/>
    <m/>
    <d v="2020-05-01T00:00:00"/>
    <m/>
    <m/>
    <m/>
    <m/>
    <m/>
    <m/>
    <m/>
    <m/>
    <s v="S"/>
    <m/>
    <m/>
    <x v="0"/>
  </r>
  <r>
    <s v="2020"/>
    <n v="750103"/>
    <s v="O2020"/>
    <n v="542510112"/>
    <s v="OBRAS"/>
    <m/>
    <m/>
    <m/>
    <s v="Construcción del sistema de aguas servidas para el Barrio Nueva Comunidad Río Manta"/>
    <m/>
    <n v="1"/>
    <s v="UNIDAD   "/>
    <n v="4073.37"/>
    <n v="3636.9374999999995"/>
    <n v="3636.9374999999995"/>
    <n v="0"/>
    <m/>
    <n v="0"/>
    <m/>
    <s v="MENOR CUANTIA"/>
    <m/>
    <x v="3"/>
    <s v="Alcantarillado Sanitario"/>
    <m/>
    <m/>
    <m/>
    <d v="2020-03-01T00:00:00"/>
    <m/>
    <m/>
    <m/>
    <m/>
    <m/>
    <m/>
    <m/>
    <s v="S"/>
    <m/>
    <m/>
    <m/>
    <x v="3"/>
  </r>
  <r>
    <s v="2020"/>
    <n v="750103"/>
    <s v="O2021"/>
    <n v="542510112"/>
    <s v="OBRAS"/>
    <m/>
    <m/>
    <m/>
    <s v="Construcción del sistema de alcantarillado sanitario para el Barrio Porvenir N° 2 Alto"/>
    <m/>
    <n v="1"/>
    <s v="UNIDAD   "/>
    <n v="46147.62"/>
    <n v="41203.232142857138"/>
    <n v="41203.232142857138"/>
    <n v="0"/>
    <m/>
    <n v="0"/>
    <m/>
    <s v="MENOR CUANTIA"/>
    <m/>
    <x v="3"/>
    <s v="Alcantarillado Sanitario"/>
    <m/>
    <m/>
    <m/>
    <d v="2020-06-01T00:00:00"/>
    <m/>
    <m/>
    <m/>
    <m/>
    <m/>
    <m/>
    <m/>
    <m/>
    <s v="S"/>
    <m/>
    <m/>
    <x v="0"/>
  </r>
  <r>
    <s v="2020"/>
    <n v="750103"/>
    <s v="O2023"/>
    <n v="542510112"/>
    <s v="OBRAS"/>
    <m/>
    <m/>
    <m/>
    <s v="Construcción del sistema de alcantarillado sanitario en Barrio Altagracia"/>
    <m/>
    <n v="1"/>
    <s v="UNIDAD   "/>
    <n v="18517.63"/>
    <n v="16533.598214285714"/>
    <n v="16533.598214285714"/>
    <n v="0"/>
    <m/>
    <n v="0"/>
    <m/>
    <s v="MENOR CUANTIA"/>
    <m/>
    <x v="3"/>
    <s v="Alcantarillado Sanitario"/>
    <m/>
    <m/>
    <m/>
    <d v="2020-06-01T00:00:00"/>
    <m/>
    <m/>
    <m/>
    <m/>
    <m/>
    <m/>
    <m/>
    <m/>
    <s v="S"/>
    <m/>
    <m/>
    <x v="0"/>
  </r>
  <r>
    <s v="2020"/>
    <n v="750103"/>
    <s v="O2024"/>
    <n v="542510112"/>
    <s v="OBRAS"/>
    <m/>
    <m/>
    <m/>
    <s v="Construcción del sistema de alcantarillado sanitario en el Sector Rosario de la Parroquia Tarqui"/>
    <m/>
    <n v="1"/>
    <s v="UNIDAD   "/>
    <n v="6873.04"/>
    <n v="6136.6428571428569"/>
    <n v="6136.6428571428569"/>
    <n v="0"/>
    <m/>
    <n v="0"/>
    <m/>
    <s v="MENOR CUANTIA"/>
    <m/>
    <x v="3"/>
    <s v="Alcantarillado Sanitario"/>
    <m/>
    <m/>
    <m/>
    <d v="2020-04-01T00:00:00"/>
    <m/>
    <m/>
    <m/>
    <m/>
    <m/>
    <m/>
    <m/>
    <s v="S"/>
    <m/>
    <m/>
    <m/>
    <x v="3"/>
  </r>
  <r>
    <s v="2020"/>
    <n v="750103"/>
    <s v="O2025"/>
    <n v="542510112"/>
    <s v="OBRAS"/>
    <m/>
    <m/>
    <m/>
    <s v="Construcción del sistema de alcantarillado sanitario pluvial del Barrio Jocay de la Parroquia Tarqui"/>
    <m/>
    <n v="1"/>
    <s v="UNIDAD   "/>
    <n v="19155.16"/>
    <n v="17102.821428571428"/>
    <n v="17102.821428571428"/>
    <n v="0"/>
    <m/>
    <n v="0"/>
    <m/>
    <s v="MENOR CUANTIA"/>
    <m/>
    <x v="3"/>
    <s v="Alcantarillado Sanitario"/>
    <m/>
    <m/>
    <m/>
    <d v="2020-02-15T00:00:00"/>
    <m/>
    <m/>
    <m/>
    <m/>
    <m/>
    <m/>
    <m/>
    <s v="S"/>
    <m/>
    <m/>
    <m/>
    <x v="3"/>
  </r>
  <r>
    <s v="2020"/>
    <n v="750101"/>
    <s v="O2002"/>
    <n v="541210014"/>
    <s v="OBRAS"/>
    <m/>
    <m/>
    <m/>
    <s v="DEMOLICION Y RECONSTRUCCION DE PRESEDIMENTADOR Y TANQUE ELEVADO DE PLANTA EL CEIBAL"/>
    <m/>
    <n v="1"/>
    <s v="UNIDAD   "/>
    <n v="100000"/>
    <n v="89285.714285714275"/>
    <n v="89285.714285714275"/>
    <n v="0"/>
    <m/>
    <n v="0"/>
    <m/>
    <s v="COTIZACION"/>
    <m/>
    <x v="3"/>
    <s v="Agua Potable"/>
    <m/>
    <m/>
    <m/>
    <d v="2020-09-01T00:00:00"/>
    <m/>
    <m/>
    <m/>
    <m/>
    <m/>
    <m/>
    <m/>
    <m/>
    <m/>
    <s v="S"/>
    <m/>
    <x v="0"/>
  </r>
  <r>
    <s v="2020"/>
    <n v="750101"/>
    <s v="O2009"/>
    <n v="532900011"/>
    <s v="OBRAS"/>
    <m/>
    <m/>
    <m/>
    <s v="Construcción de caseta para equipo de bombeo y techado del desarenador  "/>
    <m/>
    <n v="1"/>
    <s v="UNIDAD   "/>
    <n v="50000"/>
    <n v="44642.857142857138"/>
    <n v="44642.857142857138"/>
    <n v="0"/>
    <m/>
    <n v="0"/>
    <m/>
    <s v="MENOR CUANTIA"/>
    <m/>
    <x v="3"/>
    <s v="Caza Lagarto"/>
    <m/>
    <m/>
    <m/>
    <d v="2020-10-01T00:00:00"/>
    <m/>
    <m/>
    <m/>
    <m/>
    <m/>
    <m/>
    <m/>
    <m/>
    <m/>
    <s v="S"/>
    <m/>
    <x v="0"/>
  </r>
  <r>
    <s v="2020"/>
    <n v="750101"/>
    <s v="O2022"/>
    <n v="542510112"/>
    <s v="OBRAS"/>
    <m/>
    <m/>
    <m/>
    <s v="Construcción del sistema de agua potable en Barrio Altagracia"/>
    <m/>
    <n v="1"/>
    <s v="UNIDAD   "/>
    <n v="29413.78"/>
    <n v="26262.303571428569"/>
    <n v="26262.303571428569"/>
    <n v="0"/>
    <m/>
    <n v="0"/>
    <m/>
    <s v="MENOR CUANTIA"/>
    <m/>
    <x v="3"/>
    <s v="Agua Potable"/>
    <m/>
    <m/>
    <m/>
    <d v="2020-05-01T00:00:00"/>
    <m/>
    <m/>
    <m/>
    <m/>
    <m/>
    <m/>
    <m/>
    <m/>
    <s v="S"/>
    <m/>
    <m/>
    <x v="0"/>
  </r>
  <r>
    <s v="2020"/>
    <n v="750101"/>
    <s v="O2029"/>
    <n v="532900011"/>
    <s v="OBRAS"/>
    <m/>
    <m/>
    <m/>
    <s v="Construcción de camaras de hormigón para instalación de VRPs"/>
    <m/>
    <n v="1"/>
    <s v="UNIDAD   "/>
    <n v="11200"/>
    <n v="9999.9999999999982"/>
    <n v="9999.9999999999982"/>
    <n v="0"/>
    <m/>
    <n v="0"/>
    <m/>
    <s v="MENOR CUANTIA"/>
    <m/>
    <x v="3"/>
    <s v="ANC"/>
    <m/>
    <m/>
    <m/>
    <d v="2020-03-15T00:00:00"/>
    <m/>
    <m/>
    <m/>
    <m/>
    <m/>
    <m/>
    <m/>
    <s v="S"/>
    <m/>
    <m/>
    <m/>
    <x v="3"/>
  </r>
  <r>
    <s v="2020"/>
    <n v="750101"/>
    <s v="O2030"/>
    <n v="532900011"/>
    <s v="OBRAS"/>
    <m/>
    <m/>
    <m/>
    <s v="Construcción de camaras de hormigon para mediciones"/>
    <m/>
    <n v="1"/>
    <s v="UNIDAD   "/>
    <n v="10000"/>
    <n v="8928.5714285714275"/>
    <n v="8928.5714285714275"/>
    <n v="0"/>
    <m/>
    <n v="0"/>
    <m/>
    <s v="MENOR CUANTIA"/>
    <m/>
    <x v="3"/>
    <s v="ANC"/>
    <m/>
    <m/>
    <m/>
    <d v="2020-03-15T00:00:00"/>
    <m/>
    <m/>
    <m/>
    <m/>
    <m/>
    <m/>
    <m/>
    <s v="S"/>
    <m/>
    <m/>
    <m/>
    <x v="3"/>
  </r>
  <r>
    <s v="2020"/>
    <n v="730819"/>
    <s v="B2002"/>
    <n v="949000011"/>
    <s v="BIEN"/>
    <m/>
    <m/>
    <m/>
    <s v="PLAN DE MITIGACIÓN DE OLORES POR ETAPA INVERNAL"/>
    <m/>
    <n v="1"/>
    <s v="UNIDAD   "/>
    <n v="20000"/>
    <n v="17857.142857142855"/>
    <n v="17857.142857142855"/>
    <n v="0"/>
    <m/>
    <n v="0"/>
    <m/>
    <s v="MENOR CUANTIA"/>
    <m/>
    <x v="3"/>
    <s v="Medio Ambiente"/>
    <m/>
    <m/>
    <m/>
    <d v="2020-02-01T00:00:00"/>
    <m/>
    <m/>
    <m/>
    <m/>
    <m/>
    <m/>
    <m/>
    <s v="S"/>
    <m/>
    <m/>
    <m/>
    <x v="3"/>
  </r>
  <r>
    <s v="2020"/>
    <n v="730819"/>
    <s v="B2025"/>
    <n v="949000011"/>
    <s v="BIEN"/>
    <m/>
    <m/>
    <m/>
    <s v="Adquisición de suministros biológios para mitigar olores en los cauces de los rios Manta, Burro y Muerto y estaciones de bombeo de aguas residuales. "/>
    <m/>
    <n v="1"/>
    <s v="UNIDAD   "/>
    <n v="50000"/>
    <n v="44642.857142857138"/>
    <n v="44642.857142857138"/>
    <n v="0"/>
    <m/>
    <n v="0"/>
    <m/>
    <s v="SUBASTA INVERSA ELECTRONICA"/>
    <m/>
    <x v="3"/>
    <s v="Medio Ambiente"/>
    <m/>
    <m/>
    <m/>
    <d v="2020-03-01T00:00:00"/>
    <m/>
    <m/>
    <m/>
    <m/>
    <m/>
    <m/>
    <m/>
    <s v="S"/>
    <m/>
    <m/>
    <m/>
    <x v="3"/>
  </r>
  <r>
    <s v="2020"/>
    <n v="730819"/>
    <s v="B2040"/>
    <n v="949000011"/>
    <s v="BIEN"/>
    <m/>
    <m/>
    <m/>
    <s v="Adquisición de lecho filtrante para Planta Colorado"/>
    <m/>
    <n v="1"/>
    <s v="UNIDAD   "/>
    <n v="280000"/>
    <n v="249999.99999999997"/>
    <n v="249999.99999999997"/>
    <n v="0"/>
    <m/>
    <n v="0"/>
    <m/>
    <s v="COTIZACION"/>
    <m/>
    <x v="3"/>
    <s v="Planta Colorado"/>
    <m/>
    <m/>
    <m/>
    <d v="2020-03-01T00:00:00"/>
    <m/>
    <m/>
    <m/>
    <m/>
    <m/>
    <m/>
    <m/>
    <s v="S"/>
    <m/>
    <m/>
    <m/>
    <x v="3"/>
  </r>
  <r>
    <s v="2020"/>
    <n v="750199"/>
    <s v="O2005"/>
    <n v="541210014"/>
    <s v="OBRAS"/>
    <m/>
    <m/>
    <m/>
    <s v="MEJORAS EN LA INFRAESTRUCTURA DE LA PTAR EL GAVILAN DE LA CIUDAD DE MANTA"/>
    <m/>
    <n v="1"/>
    <s v="UNIDAD   "/>
    <n v="120000"/>
    <n v="107142.85714285713"/>
    <n v="107142.85714285713"/>
    <n v="0"/>
    <m/>
    <n v="0"/>
    <m/>
    <s v="MENOR CUANTIA "/>
    <m/>
    <x v="3"/>
    <s v="Alcantarillado Sanitario"/>
    <m/>
    <m/>
    <m/>
    <d v="2020-01-15T00:00:00"/>
    <m/>
    <m/>
    <m/>
    <m/>
    <m/>
    <m/>
    <m/>
    <s v="S"/>
    <m/>
    <m/>
    <m/>
    <x v="3"/>
  </r>
  <r>
    <n v="2020"/>
    <n v="750199"/>
    <s v="O2031"/>
    <n v="834100012"/>
    <s v="OBRAS"/>
    <m/>
    <m/>
    <m/>
    <s v="ADECUACION DE LA INFRAESTRUCTURA DE LA TOMA DE SANTA MARTHA Y MEJORAMIENTO EN LA TOMA EL CEIBAL PARA AGUA POTABLE"/>
    <m/>
    <n v="1"/>
    <s v="UNIDAD   "/>
    <n v="90000"/>
    <n v="80357.142857142855"/>
    <n v="80357.142857142855"/>
    <n v="0"/>
    <m/>
    <n v="0"/>
    <m/>
    <s v="MENOR CUANTIA "/>
    <m/>
    <x v="5"/>
    <s v="Facturación"/>
    <m/>
    <m/>
    <m/>
    <d v="2020-05-04T00:00:00"/>
    <m/>
    <m/>
    <m/>
    <m/>
    <m/>
    <m/>
    <m/>
    <m/>
    <s v="S"/>
    <m/>
    <m/>
    <x v="0"/>
  </r>
  <r>
    <s v="2020"/>
    <n v="631406"/>
    <s v="B2008"/>
    <n v="432510018"/>
    <s v="BIEN"/>
    <m/>
    <m/>
    <m/>
    <s v="Adquisición de válvula para los sistemas de  agua potable dentro de la jurisdicción de EPAM DIAMETROS MENORES"/>
    <m/>
    <n v="1"/>
    <s v="UNIDAD   "/>
    <n v="89600"/>
    <n v="79999.999999999985"/>
    <n v="79999.999999999985"/>
    <n v="0"/>
    <m/>
    <n v="0"/>
    <m/>
    <s v="SUBASTA INVERSA ELECTRONICA"/>
    <m/>
    <x v="3"/>
    <s v="Agua Potable"/>
    <m/>
    <m/>
    <m/>
    <d v="2020-03-01T00:00:00"/>
    <m/>
    <m/>
    <m/>
    <m/>
    <m/>
    <m/>
    <m/>
    <s v="S"/>
    <m/>
    <m/>
    <m/>
    <x v="3"/>
  </r>
  <r>
    <s v="2020"/>
    <n v="631406"/>
    <s v="B2033"/>
    <n v="4423209116"/>
    <s v="BIEN"/>
    <m/>
    <m/>
    <m/>
    <s v="Adquisicion de herramientas y equipos de medición eléctricas"/>
    <m/>
    <n v="1"/>
    <s v="UNIDAD   "/>
    <n v="28000"/>
    <n v="24999.999999999996"/>
    <n v="24999.999999999996"/>
    <n v="0"/>
    <m/>
    <n v="0"/>
    <m/>
    <s v="SUBASTA INVERSA ELECTRONICA"/>
    <m/>
    <x v="3"/>
    <s v="UNIDAD MANTENIMIENTO ELECTRICO, MECANICO Y ELECTRONICO"/>
    <m/>
    <m/>
    <m/>
    <d v="2020-03-15T00:00:00"/>
    <m/>
    <m/>
    <m/>
    <m/>
    <m/>
    <m/>
    <m/>
    <s v="S"/>
    <m/>
    <m/>
    <m/>
    <x v="3"/>
  </r>
  <r>
    <s v="2020"/>
    <n v="631406"/>
    <s v="B2034"/>
    <n v="4423209116"/>
    <s v="BIEN"/>
    <m/>
    <m/>
    <m/>
    <s v="Adquisicion de herramientas y equipos de medición mecánicas"/>
    <m/>
    <n v="1"/>
    <s v="UNIDAD   "/>
    <n v="28000"/>
    <n v="24999.999999999996"/>
    <n v="24999.999999999996"/>
    <n v="0"/>
    <m/>
    <n v="0"/>
    <m/>
    <s v="SUBASTA INVERSA ELECTRONICA"/>
    <m/>
    <x v="3"/>
    <s v="UNIDAD MANTENIMIENTO ELECTRICO, MECANICO Y ELECTRONICO"/>
    <m/>
    <m/>
    <m/>
    <d v="2020-03-15T00:00:00"/>
    <m/>
    <m/>
    <m/>
    <m/>
    <m/>
    <m/>
    <m/>
    <s v="S"/>
    <m/>
    <m/>
    <m/>
    <x v="3"/>
  </r>
  <r>
    <n v="2020"/>
    <n v="631406"/>
    <s v="B2067"/>
    <n v="611650011"/>
    <s v="BIEN"/>
    <m/>
    <m/>
    <m/>
    <s v="ADQUISICION DE SUMINISTRO DE HERRAMIENTAS MENORES PARA LA ADECUACION DE LOS SISTEMAS DE CONDUCCION DE AGUA POTABLE ALCANTARILLADO SANITARIO Y OPERACIONES COMERCIALES DE LA EPAM"/>
    <m/>
    <n v="1"/>
    <s v="UNIDAD   "/>
    <n v="100000"/>
    <n v="89285.714285714275"/>
    <n v="89285.714285714275"/>
    <n v="0"/>
    <m/>
    <n v="0"/>
    <m/>
    <s v="SUBASTA INVERSA ELECTRONICA"/>
    <m/>
    <x v="2"/>
    <s v="Mant. De Equipos y Herramientas"/>
    <m/>
    <m/>
    <m/>
    <d v="2020-01-23T00:00:00"/>
    <m/>
    <m/>
    <m/>
    <m/>
    <m/>
    <m/>
    <m/>
    <s v="S"/>
    <m/>
    <m/>
    <m/>
    <x v="3"/>
  </r>
  <r>
    <n v="2020"/>
    <n v="631404"/>
    <s v="B2062"/>
    <n v="482630111"/>
    <s v="BIEN"/>
    <m/>
    <m/>
    <m/>
    <s v="ADQUISICION DE MICROMEDIDORES MEDIDORES DE FLUJO DE  MEDIA"/>
    <m/>
    <n v="1"/>
    <s v="UNIDAD   "/>
    <n v="365000"/>
    <n v="325892.8571428571"/>
    <n v="325892.86"/>
    <n v="0"/>
    <m/>
    <n v="0"/>
    <m/>
    <s v="SUBASTA INVERSA ELECTRONICA"/>
    <m/>
    <x v="5"/>
    <s v="Operaciones Comerciales"/>
    <m/>
    <m/>
    <m/>
    <d v="2020-02-17T00:00:00"/>
    <m/>
    <m/>
    <m/>
    <m/>
    <m/>
    <m/>
    <m/>
    <s v="S"/>
    <m/>
    <m/>
    <m/>
    <x v="3"/>
  </r>
  <r>
    <s v="2020"/>
    <n v="631005"/>
    <s v="B2041"/>
    <n v="342800011"/>
    <s v="BIEN"/>
    <s v="SIE-EPAM-CP-003-2020"/>
    <s v="ADQUISICIÓN DE INSUMOS QUÍMICOS PARA POTABILIZACIÓN DEL AGUA CRUDA EN PLANTA COLORADO"/>
    <s v="Adquisición de 60.000 kg de Peróxido de Hidrógeno"/>
    <s v="  ADQUISICION DE 60000KG DE PEROXIDO DE HIDROGENO PARA LA PLANTA DE TRATAMIENTO DE COLORADO"/>
    <s v="  ADQUISICION DE 60000KG DE PEROXIDO DE HIDROGENO PARA LA PLANTA DE TRATAMIENTO DE COLORADO"/>
    <n v="1"/>
    <s v="UNIDAD   "/>
    <n v="62496"/>
    <n v="55799.999999999993"/>
    <n v="55799.999999999993"/>
    <n v="61824.000000000007"/>
    <n v="55200"/>
    <n v="58546.689600000005"/>
    <n v="52273.83"/>
    <s v="SUBASTA INVERSA ELECTRONICA"/>
    <s v="Adjudicado - Registro de Contratos "/>
    <x v="3"/>
    <s v="Planta Colorado"/>
    <n v="103"/>
    <s v="  2020-PCP-13"/>
    <s v="2020-OCA-55"/>
    <d v="2020-03-01T00:00:00"/>
    <d v="2020-01-30T00:00:00"/>
    <d v="2020-03-06T00:00:00"/>
    <d v="2020-03-27T00:00:00"/>
    <d v="2020-04-07T00:00:00"/>
    <m/>
    <s v="210 DÍAS"/>
    <m/>
    <s v="S"/>
    <m/>
    <m/>
    <s v="SIN CONTRATO PUBLICADO"/>
    <x v="1"/>
  </r>
  <r>
    <s v="2020"/>
    <n v="630819"/>
    <s v="B2059"/>
    <n v="354400111"/>
    <s v="BIEN"/>
    <m/>
    <m/>
    <m/>
    <s v="Adquisición reactivos para analisis en el laboratorio central"/>
    <m/>
    <n v="1"/>
    <s v="UNIDAD   "/>
    <n v="30000"/>
    <n v="26785.714285714283"/>
    <n v="26785.714285714283"/>
    <n v="0"/>
    <m/>
    <n v="0"/>
    <m/>
    <s v="SUBASTA INVERSA ELECTRONICA"/>
    <m/>
    <x v="4"/>
    <s v="Control de Calidad"/>
    <m/>
    <m/>
    <m/>
    <d v="2020-01-15T00:00:00"/>
    <m/>
    <m/>
    <m/>
    <m/>
    <m/>
    <m/>
    <m/>
    <s v="S"/>
    <m/>
    <m/>
    <m/>
    <x v="3"/>
  </r>
  <r>
    <s v="2020"/>
    <n v="630813"/>
    <s v="B2001"/>
    <n v="362300111"/>
    <s v="BIEN"/>
    <m/>
    <m/>
    <m/>
    <s v="MANTENIMIENTO DE REDES DE AA.PP"/>
    <m/>
    <n v="1"/>
    <s v="UNIDAD   "/>
    <n v="60000"/>
    <n v="53571.428571428565"/>
    <n v="53571.428571428565"/>
    <n v="0"/>
    <m/>
    <n v="0"/>
    <m/>
    <s v="MENOR CUANTIA"/>
    <m/>
    <x v="3"/>
    <s v="Agua Potable"/>
    <m/>
    <m/>
    <m/>
    <d v="2020-01-01T00:00:00"/>
    <m/>
    <m/>
    <m/>
    <m/>
    <m/>
    <m/>
    <m/>
    <s v="S"/>
    <m/>
    <m/>
    <m/>
    <x v="3"/>
  </r>
  <r>
    <s v="2020"/>
    <n v="630813"/>
    <s v="B2003"/>
    <n v="362300111"/>
    <s v="BIEN"/>
    <m/>
    <m/>
    <m/>
    <s v="Adquisición de accesorios de medidas específicas para acoples en las salidas de las estaciones de bombeo"/>
    <m/>
    <n v="1"/>
    <s v="UNIDAD   "/>
    <n v="78400"/>
    <n v="70000"/>
    <n v="70000"/>
    <n v="0"/>
    <m/>
    <n v="0"/>
    <m/>
    <s v="COTIZACION"/>
    <m/>
    <x v="3"/>
    <s v="Agua Potable"/>
    <m/>
    <m/>
    <m/>
    <d v="2020-03-01T00:00:00"/>
    <m/>
    <m/>
    <m/>
    <m/>
    <m/>
    <m/>
    <m/>
    <s v="S"/>
    <m/>
    <m/>
    <m/>
    <x v="3"/>
  </r>
  <r>
    <s v="2020"/>
    <n v="630813"/>
    <s v="B2006"/>
    <n v="362300111"/>
    <s v="BIEN"/>
    <m/>
    <m/>
    <m/>
    <s v="Adquisición accesorios para trabajos de ampliación de redes de distribución de agua potable para la ciudad de Manta."/>
    <m/>
    <n v="1"/>
    <s v="UNIDAD   "/>
    <n v="50000"/>
    <n v="44642.857142857138"/>
    <n v="44642.857142857138"/>
    <n v="0"/>
    <m/>
    <n v="0"/>
    <m/>
    <s v="COTIZACION"/>
    <m/>
    <x v="3"/>
    <s v="Agua Potable"/>
    <m/>
    <m/>
    <m/>
    <d v="2020-03-01T00:00:00"/>
    <m/>
    <m/>
    <m/>
    <m/>
    <m/>
    <m/>
    <m/>
    <s v="S"/>
    <m/>
    <m/>
    <m/>
    <x v="3"/>
  </r>
  <r>
    <s v="2020"/>
    <n v="630813"/>
    <s v="B2014"/>
    <n v="491290114"/>
    <s v="BIEN"/>
    <m/>
    <m/>
    <m/>
    <s v="Adquisición manguera, panel de control,cables, cheques etc.."/>
    <m/>
    <n v="1"/>
    <s v="UNIDAD   "/>
    <n v="5600"/>
    <n v="4999.9999999999991"/>
    <n v="4999.9999999999991"/>
    <n v="0"/>
    <m/>
    <n v="0"/>
    <m/>
    <s v="INFIMA CUANTIA"/>
    <m/>
    <x v="3"/>
    <s v="UNIDAD MANTENIMIENTO ELECTRICO, MECANICO Y ELECTRONICO"/>
    <m/>
    <m/>
    <m/>
    <d v="2020-02-15T00:00:00"/>
    <m/>
    <m/>
    <m/>
    <m/>
    <m/>
    <m/>
    <m/>
    <s v="S"/>
    <m/>
    <m/>
    <m/>
    <x v="2"/>
  </r>
  <r>
    <s v="2020"/>
    <n v="630813"/>
    <s v="B2015"/>
    <n v="491290114"/>
    <s v="BIEN"/>
    <m/>
    <m/>
    <m/>
    <s v="ADQUISICION DE ACCESORIOS PARA LAS BOMBAS DE SUPERFICIE DE ALTO CAUDAL A GASOLINA DE 3 plgda"/>
    <m/>
    <n v="1"/>
    <s v="UNIDAD   "/>
    <n v="2240"/>
    <n v="1999.9999999999998"/>
    <n v="1999.9999999999998"/>
    <n v="0"/>
    <m/>
    <n v="0"/>
    <m/>
    <s v="INFIMA CUANTIA"/>
    <m/>
    <x v="3"/>
    <s v="UNIDAD MANTENIMIENTO ELECTRICO, MECANICO Y ELECTRONICO"/>
    <m/>
    <m/>
    <m/>
    <d v="2020-02-15T00:00:00"/>
    <m/>
    <m/>
    <m/>
    <m/>
    <m/>
    <m/>
    <m/>
    <s v="S"/>
    <m/>
    <m/>
    <m/>
    <x v="2"/>
  </r>
  <r>
    <s v="2020"/>
    <n v="630813"/>
    <s v="B2017"/>
    <n v="431510125"/>
    <s v="BIEN"/>
    <m/>
    <m/>
    <m/>
    <s v="Adquisición anillos e impulsores x bombas sumergibles flygt-Captación"/>
    <m/>
    <n v="1"/>
    <s v="UNIDAD   "/>
    <n v="168000"/>
    <n v="150000"/>
    <n v="150000"/>
    <n v="0"/>
    <m/>
    <n v="0"/>
    <m/>
    <s v="SUBASTA INVERSA ELECTRONICA"/>
    <m/>
    <x v="3"/>
    <s v="UNIDAD MANTENIMIENTO ELECTRICO, MECANICO Y ELECTRONICO"/>
    <m/>
    <m/>
    <m/>
    <d v="2020-06-01T00:00:00"/>
    <m/>
    <m/>
    <m/>
    <m/>
    <m/>
    <m/>
    <m/>
    <m/>
    <s v="S"/>
    <m/>
    <m/>
    <x v="0"/>
  </r>
  <r>
    <s v="2020"/>
    <n v="630813"/>
    <s v="B2023"/>
    <n v="444610014"/>
    <s v="BIEN"/>
    <m/>
    <m/>
    <m/>
    <s v="Adquisición 10 collarines de cobre y 100 juntas de plomo"/>
    <m/>
    <n v="1"/>
    <s v="UNIDAD   "/>
    <n v="5600"/>
    <n v="4999.9999999999991"/>
    <n v="4999.9999999999991"/>
    <n v="0"/>
    <m/>
    <n v="0"/>
    <m/>
    <s v="INFIMA CUANTIA"/>
    <m/>
    <x v="3"/>
    <s v="Planta el Ceibal"/>
    <m/>
    <m/>
    <m/>
    <d v="2020-05-15T00:00:00"/>
    <m/>
    <m/>
    <m/>
    <m/>
    <m/>
    <m/>
    <m/>
    <m/>
    <s v="S"/>
    <m/>
    <m/>
    <x v="2"/>
  </r>
  <r>
    <s v="2020"/>
    <n v="630813"/>
    <s v="B2024"/>
    <n v="363205016"/>
    <s v="BIEN"/>
    <m/>
    <m/>
    <m/>
    <s v="Adquisición de 3 rollos de manguera de DN 3plgda para acoplar en bombas sumergibles, de 40 metros cada uno"/>
    <m/>
    <n v="1"/>
    <s v="UNIDAD   "/>
    <n v="5600"/>
    <n v="4999.9999999999991"/>
    <n v="4999.9999999999991"/>
    <n v="0"/>
    <m/>
    <n v="0"/>
    <m/>
    <s v="INFIMA CUANTIA"/>
    <m/>
    <x v="3"/>
    <s v="UNIDAD MANTENIMIENTO ELECTRICO, MECANICO Y ELECTRONICO"/>
    <m/>
    <m/>
    <m/>
    <d v="2020-05-15T00:00:00"/>
    <m/>
    <m/>
    <m/>
    <m/>
    <m/>
    <m/>
    <m/>
    <m/>
    <s v="S"/>
    <m/>
    <m/>
    <x v="2"/>
  </r>
  <r>
    <s v="2020"/>
    <n v="630813"/>
    <s v="B2030"/>
    <n v="462120619"/>
    <s v="BIEN"/>
    <m/>
    <m/>
    <m/>
    <s v="Adquisición de respuestos y, o accesorios eléctricos"/>
    <m/>
    <n v="1"/>
    <s v="UNIDAD   "/>
    <n v="56000"/>
    <n v="49999.999999999993"/>
    <n v="49999.999999999993"/>
    <n v="0"/>
    <m/>
    <n v="0"/>
    <m/>
    <s v="SUBASTA INVERSA ELECTRONICA"/>
    <m/>
    <x v="3"/>
    <s v="UNIDAD MANTENIMIENTO ELECTRICO, MECANICO Y ELECTRONICO"/>
    <m/>
    <m/>
    <m/>
    <d v="2020-02-15T00:00:00"/>
    <m/>
    <m/>
    <m/>
    <m/>
    <m/>
    <m/>
    <m/>
    <s v="S"/>
    <m/>
    <m/>
    <m/>
    <x v="3"/>
  </r>
  <r>
    <s v="2020"/>
    <n v="630813"/>
    <s v="B2031"/>
    <n v="362300211"/>
    <s v="BIEN"/>
    <m/>
    <m/>
    <m/>
    <s v="Adquisición de respuestos y, o accesorios mecánicos"/>
    <m/>
    <n v="1"/>
    <s v="UNIDAD   "/>
    <n v="56000"/>
    <n v="49999.999999999993"/>
    <n v="49999.999999999993"/>
    <n v="0"/>
    <m/>
    <n v="0"/>
    <m/>
    <s v="SUBASTA INVERSA ELECTRONICA"/>
    <m/>
    <x v="3"/>
    <s v="UNIDAD MANTENIMIENTO ELECTRICO, MECANICO Y ELECTRONICO"/>
    <m/>
    <m/>
    <m/>
    <d v="2020-02-15T00:00:00"/>
    <m/>
    <m/>
    <m/>
    <m/>
    <m/>
    <m/>
    <m/>
    <s v="S"/>
    <m/>
    <m/>
    <m/>
    <x v="3"/>
  </r>
  <r>
    <s v="2020"/>
    <n v="630819"/>
    <s v="B2060"/>
    <n v="449170922"/>
    <s v="BIEN"/>
    <m/>
    <m/>
    <m/>
    <s v="Adquisición materiales de laboratorio para uso del laboratorio central"/>
    <m/>
    <n v="1"/>
    <s v="UNIDAD   "/>
    <n v="10000"/>
    <n v="8928.5714285714275"/>
    <n v="8928.5714285714275"/>
    <n v="0"/>
    <m/>
    <n v="0"/>
    <m/>
    <s v="SUBASTA INVERSA ELECTRONICA"/>
    <m/>
    <x v="4"/>
    <s v="Control de Calidad"/>
    <m/>
    <m/>
    <m/>
    <d v="2020-02-15T00:00:00"/>
    <m/>
    <m/>
    <m/>
    <m/>
    <m/>
    <m/>
    <m/>
    <s v="S"/>
    <m/>
    <m/>
    <m/>
    <x v="3"/>
  </r>
  <r>
    <n v="2020"/>
    <n v="630813"/>
    <s v="B2068"/>
    <n v="612810015"/>
    <s v="BIEN"/>
    <m/>
    <m/>
    <m/>
    <s v="ADQUISICION DE REPUESTO PARA EL SERVICIO DE MANTENIMIENTO PREVENTIVO Y CORRECTIVO INTEGRAL PARA LAS MAQUINARIAS DE LA EPAM"/>
    <m/>
    <n v="1"/>
    <s v="UNIDAD   "/>
    <n v="109000"/>
    <n v="97321.428571428565"/>
    <n v="97321.43"/>
    <n v="0"/>
    <m/>
    <n v="0"/>
    <m/>
    <s v="REPUESTOS O ACCESORIOS"/>
    <m/>
    <x v="2"/>
    <s v="Mant. De Equipos y Herramientas"/>
    <m/>
    <m/>
    <m/>
    <d v="2020-01-15T00:00:00"/>
    <m/>
    <m/>
    <m/>
    <m/>
    <m/>
    <m/>
    <m/>
    <s v="S"/>
    <m/>
    <m/>
    <m/>
    <x v="3"/>
  </r>
  <r>
    <n v="2020"/>
    <n v="630813"/>
    <s v="B2074"/>
    <n v="612810015"/>
    <s v="BIEN"/>
    <m/>
    <m/>
    <m/>
    <s v="ADQUISICION DE REPUESTO PARA EL SERVICIO DE MANTENIMIENTO PREVENTIVO Y CORRECTIVO INTEGRAL PARA LOS HIDROSUCCIONADOR DE LA EPAM"/>
    <m/>
    <n v="1"/>
    <s v="UNIDAD   "/>
    <n v="49429.279999999999"/>
    <n v="44133.28571428571"/>
    <n v="44133.28571428571"/>
    <n v="0"/>
    <m/>
    <n v="0"/>
    <m/>
    <s v="REPUESTOS O ACCESORIOS"/>
    <m/>
    <x v="2"/>
    <s v="Mant. De Equipos y Herramientas"/>
    <m/>
    <m/>
    <m/>
    <d v="2020-02-15T00:00:00"/>
    <m/>
    <m/>
    <m/>
    <m/>
    <m/>
    <m/>
    <m/>
    <s v="S"/>
    <m/>
    <m/>
    <m/>
    <x v="3"/>
  </r>
  <r>
    <s v="2020"/>
    <n v="630811"/>
    <s v="B2007"/>
    <n v="151300917"/>
    <s v="BIEN"/>
    <m/>
    <m/>
    <m/>
    <s v="Adquisición de suministro de material petreo (lastre, arena, mejoramiento) para la adecuaución de los sistemas de conducción de agua potable que pertenece a la EPAM."/>
    <m/>
    <n v="1"/>
    <s v="UNIDAD   "/>
    <n v="42000"/>
    <n v="37500"/>
    <n v="37500"/>
    <n v="0"/>
    <m/>
    <n v="0"/>
    <m/>
    <s v="SUBASTA INVERSA ELECTRONICA"/>
    <m/>
    <x v="3"/>
    <s v="Agua Potable"/>
    <m/>
    <m/>
    <m/>
    <d v="2020-03-01T00:00:00"/>
    <m/>
    <m/>
    <m/>
    <m/>
    <m/>
    <m/>
    <m/>
    <s v="S"/>
    <m/>
    <m/>
    <m/>
    <x v="3"/>
  </r>
  <r>
    <s v="2020"/>
    <n v="630811"/>
    <s v="B2028"/>
    <n v="462120619"/>
    <s v="BIEN"/>
    <m/>
    <m/>
    <m/>
    <s v="Adquisición de materiales eléctricos para mantenimiento de sistemas en las Plantas y Estaciones"/>
    <m/>
    <n v="1"/>
    <s v="UNIDAD   "/>
    <n v="44800"/>
    <n v="39999.999999999993"/>
    <n v="39999.999999999993"/>
    <n v="0"/>
    <m/>
    <n v="0"/>
    <m/>
    <s v="SUBASTA INVERSA ELECTRONICA"/>
    <m/>
    <x v="3"/>
    <s v="UNIDAD MANTENIMIENTO ELECTRICO, MECANICO Y ELECTRONICO"/>
    <m/>
    <m/>
    <m/>
    <d v="2020-02-15T00:00:00"/>
    <m/>
    <m/>
    <m/>
    <m/>
    <m/>
    <m/>
    <m/>
    <s v="S"/>
    <m/>
    <m/>
    <m/>
    <x v="3"/>
  </r>
  <r>
    <s v="2020"/>
    <n v="630811"/>
    <s v="B2029"/>
    <n v="362300211"/>
    <s v="BIEN"/>
    <m/>
    <m/>
    <m/>
    <s v="Adquisición de materiales mecánicos para mantenimiento de sistemas en las Plantas y Estaciones"/>
    <m/>
    <n v="1"/>
    <s v="UNIDAD   "/>
    <n v="44800"/>
    <n v="39999.999999999993"/>
    <n v="39999.999999999993"/>
    <n v="0"/>
    <m/>
    <n v="0"/>
    <m/>
    <s v="SUBASTA INVERSA ELECTRONICA"/>
    <m/>
    <x v="3"/>
    <s v="UNIDAD MANTENIMIENTO ELECTRICO, MECANICO Y ELECTRONICO"/>
    <d v="2020-02-15T00:00:00"/>
    <m/>
    <m/>
    <d v="2020-02-15T00:00:00"/>
    <m/>
    <m/>
    <m/>
    <m/>
    <m/>
    <m/>
    <m/>
    <s v="S"/>
    <m/>
    <m/>
    <m/>
    <x v="3"/>
  </r>
  <r>
    <s v="2020"/>
    <n v="630811"/>
    <s v="B2037"/>
    <n v="362300111"/>
    <s v="BIEN"/>
    <m/>
    <m/>
    <m/>
    <s v="Adquisición de accesorios y tuberias"/>
    <m/>
    <n v="1"/>
    <s v="UNIDAD   "/>
    <n v="5000"/>
    <n v="4464.2857142857138"/>
    <n v="4464.2857142857138"/>
    <n v="0"/>
    <m/>
    <n v="0"/>
    <m/>
    <s v="INFIMA CUANTIA"/>
    <m/>
    <x v="3"/>
    <s v="ANC"/>
    <m/>
    <m/>
    <m/>
    <d v="2020-06-01T00:00:00"/>
    <m/>
    <m/>
    <m/>
    <m/>
    <m/>
    <m/>
    <m/>
    <m/>
    <s v="S"/>
    <m/>
    <m/>
    <x v="2"/>
  </r>
  <r>
    <s v="2020"/>
    <n v="630811"/>
    <s v="B2045"/>
    <n v="321991912"/>
    <s v="BIEN"/>
    <m/>
    <m/>
    <m/>
    <s v="Adquisición de 200 empaques de plomo para los cilindros de gas cloro"/>
    <m/>
    <n v="1"/>
    <s v="UNIDAD   "/>
    <n v="1792"/>
    <n v="1599.9999999999998"/>
    <n v="1599.9999999999998"/>
    <n v="0"/>
    <m/>
    <n v="0"/>
    <m/>
    <s v="INFIMA CUANTIA"/>
    <m/>
    <x v="3"/>
    <s v="Agua Potable"/>
    <m/>
    <m/>
    <m/>
    <d v="2020-02-15T00:00:00"/>
    <m/>
    <m/>
    <m/>
    <m/>
    <m/>
    <m/>
    <m/>
    <s v="S"/>
    <m/>
    <m/>
    <m/>
    <x v="2"/>
  </r>
  <r>
    <n v="2020"/>
    <n v="630811"/>
    <s v="B2063"/>
    <n v="271900113"/>
    <s v="BIEN"/>
    <m/>
    <m/>
    <m/>
    <s v="ADQUISICION DE PRECINTOS PARA MEDIDORES DE MEDIA"/>
    <m/>
    <n v="1"/>
    <s v="UNIDAD   "/>
    <n v="50000"/>
    <n v="44642.857142857138"/>
    <n v="44642.857142857138"/>
    <n v="0"/>
    <m/>
    <n v="0"/>
    <m/>
    <s v="SUBASTA INVERSA ELECTRONICA"/>
    <m/>
    <x v="5"/>
    <s v="Operaciones Comerciales"/>
    <m/>
    <m/>
    <m/>
    <d v="2020-04-01T00:00:00"/>
    <m/>
    <m/>
    <m/>
    <m/>
    <m/>
    <m/>
    <m/>
    <s v="S"/>
    <m/>
    <m/>
    <m/>
    <x v="3"/>
  </r>
  <r>
    <n v="2020"/>
    <n v="630811"/>
    <s v="B2083"/>
    <n v="4299215110"/>
    <s v="BIEN"/>
    <m/>
    <m/>
    <m/>
    <s v="Adquirir insumos, bienes, suministros eléctricos, de plomería, de carpintería, de señalización y otros materiales  de construcción de acuerdo a necesidad institucional para el árae de produccion"/>
    <m/>
    <n v="1"/>
    <s v="UNIDAD"/>
    <n v="61000"/>
    <n v="54464.28571428571"/>
    <n v="54464.28571428571"/>
    <n v="0"/>
    <m/>
    <n v="0"/>
    <m/>
    <s v="SUBASTA INVERSA ELECTRONICA"/>
    <m/>
    <x v="2"/>
    <s v="Mantenimiento de infrastructura"/>
    <m/>
    <m/>
    <m/>
    <d v="2020-02-15T00:00:00"/>
    <m/>
    <m/>
    <m/>
    <m/>
    <m/>
    <m/>
    <m/>
    <s v="S"/>
    <m/>
    <m/>
    <m/>
    <x v="3"/>
  </r>
  <r>
    <n v="2020"/>
    <n v="630803"/>
    <s v="B2069"/>
    <n v="333800211"/>
    <s v="BIEN"/>
    <m/>
    <m/>
    <m/>
    <s v="ADQUISICION DE LUBRICANTES PARA EL SERVICIO DE MANTENIMIENTO PREVENTIVO Y CORRECTIVO INTEGRAL PARA LAS MAQUINARIAS DE LA EPAM"/>
    <m/>
    <n v="1"/>
    <s v="UNIDAD   "/>
    <n v="33000"/>
    <n v="29464.28571428571"/>
    <n v="29464.29"/>
    <n v="0"/>
    <m/>
    <n v="0"/>
    <m/>
    <s v="SUBASTA INVERSA ELECTRONICA"/>
    <m/>
    <x v="2"/>
    <s v="Mant. De Equipos y Herramientas"/>
    <m/>
    <m/>
    <m/>
    <s v="20-3-2020,"/>
    <m/>
    <m/>
    <m/>
    <m/>
    <m/>
    <m/>
    <m/>
    <s v="S"/>
    <m/>
    <m/>
    <m/>
    <x v="3"/>
  </r>
  <r>
    <n v="2020"/>
    <n v="530803"/>
    <s v="B2073"/>
    <n v="333800211"/>
    <s v="BIEN"/>
    <m/>
    <m/>
    <m/>
    <s v="ADQUISICION DE LUBRICANTES PARA EL SERVICIO DE MANTENIMIENTO PREVENTIVO Y CORRECTIVO INTEGRAL PARA LOS VEHICULOS LIVIANOS DE LA EPAM"/>
    <m/>
    <n v="1"/>
    <s v="UNIDAD   "/>
    <n v="24000"/>
    <n v="21428.571428571428"/>
    <n v="21428.571428571428"/>
    <n v="0"/>
    <m/>
    <n v="0"/>
    <m/>
    <s v="SUBASTA INVERSA ELECTRONICA"/>
    <m/>
    <x v="2"/>
    <s v="Mant. De Equipos y Herramientas"/>
    <m/>
    <m/>
    <m/>
    <d v="2020-04-01T00:00:00"/>
    <m/>
    <m/>
    <m/>
    <m/>
    <m/>
    <m/>
    <m/>
    <s v="S"/>
    <m/>
    <m/>
    <m/>
    <x v="3"/>
  </r>
  <r>
    <n v="2020"/>
    <n v="630803"/>
    <s v="B2075"/>
    <n v="333800211"/>
    <s v="BIEN"/>
    <m/>
    <m/>
    <m/>
    <s v="ADQUISICION DE LUBRICANTES PARA EL SERVICIO DE MANTENIMIENTO PREVENTIVO Y CORRECTIVO INTEGRAL PARA LOS VEHICULOS HIDROSUCCIONADOR DE LA EPAM"/>
    <m/>
    <n v="1"/>
    <s v="UNIDAD   "/>
    <n v="51882.080000000002"/>
    <n v="46323.28571428571"/>
    <n v="46323.28571428571"/>
    <n v="0"/>
    <m/>
    <n v="0"/>
    <m/>
    <s v="SUBASTA INVERSA ELECTRONICA"/>
    <m/>
    <x v="2"/>
    <s v="Mant. De Equipos y Herramientas"/>
    <m/>
    <m/>
    <m/>
    <d v="2020-01-15T00:00:00"/>
    <m/>
    <m/>
    <m/>
    <m/>
    <m/>
    <m/>
    <m/>
    <s v="S"/>
    <m/>
    <m/>
    <m/>
    <x v="3"/>
  </r>
  <r>
    <n v="2020"/>
    <n v="630803"/>
    <s v="B2077"/>
    <n v="611910013"/>
    <s v="BIEN"/>
    <m/>
    <m/>
    <m/>
    <s v="ADQUISICION DE COMBUSTIBLE Y LUBRICANTES TRABAJOS DE MANTENIMIENTO DE LOS HIDROSUCCIONADOR MAQUINARIAS GENERADORES DE LA EMPRESA DE ACUERDO A LA NECESIDAD INSTITUCIONAL"/>
    <m/>
    <n v="1"/>
    <s v="UNIDAD   "/>
    <n v="32000"/>
    <n v="28571.428571428569"/>
    <n v="28571.428571428569"/>
    <n v="0"/>
    <m/>
    <n v="0"/>
    <m/>
    <s v="SUBASTA INVERSA ELECTRONICA"/>
    <m/>
    <x v="2"/>
    <s v="Mant. De Equipos y Herramientas"/>
    <m/>
    <m/>
    <m/>
    <d v="2020-01-15T00:00:00"/>
    <m/>
    <m/>
    <m/>
    <m/>
    <m/>
    <m/>
    <m/>
    <s v="S"/>
    <m/>
    <m/>
    <m/>
    <x v="3"/>
  </r>
  <r>
    <s v="2020"/>
    <n v="630802"/>
    <s v="B2052"/>
    <n v="881220012"/>
    <s v="BIEN"/>
    <s v="RCCE-EPAM-CP-001-2020"/>
    <s v="UNIFORMES DE TRABAJO y EQUIPOS DE PROTECCION PERSONAL&#10;(Produccion)"/>
    <s v="Adquisicion de uniformes y equipos de proteccion personal para servidores (PRODUCCION)"/>
    <s v="Adquisicion de uniformes y equipos de proteccion personal para servidores PRODUCCION"/>
    <s v="ADQUISICION DE UNIFORMES OPERATIVOS Y ADMINISTRATIVOS PARA LOS TRABAJADORES Y SERVIDORES AMPARADOS A LA LOEP Y CODIGO DE TRABAJO "/>
    <n v="1"/>
    <s v="UNIDAD   "/>
    <n v="81000"/>
    <n v="72321.428571428565"/>
    <n v="72321.428571428565"/>
    <n v="80333.915200000018"/>
    <n v="71726.710000000006"/>
    <n v="78053.852800000008"/>
    <n v="69690.94"/>
    <s v="CATALOGO ELECTRONICO"/>
    <s v="EJECUCIÓN DE CONTRATO"/>
    <x v="1"/>
    <s v="SEGURIDAD Y SALUD OCUPACIONAL"/>
    <n v="88"/>
    <s v="2020-PCC-1"/>
    <s v="2020-OCA-28 /29 /30 /31 / 32"/>
    <d v="2020-01-01T00:00:00"/>
    <d v="2020-01-28T00:00:00"/>
    <d v="2020-02-27T00:00:00"/>
    <d v="2020-02-28T00:00:00"/>
    <d v="2020-02-28T00:00:00"/>
    <d v="2020-02-28T00:00:00"/>
    <s v="60 días"/>
    <d v="2020-05-22T00:00:00"/>
    <s v="S"/>
    <m/>
    <m/>
    <m/>
    <x v="1"/>
  </r>
  <r>
    <n v="2020"/>
    <n v="630702"/>
    <s v="S2042"/>
    <n v="831490012"/>
    <s v="SERVICIO"/>
    <m/>
    <m/>
    <m/>
    <s v="SERVICIO DE TELEMERIA PARA LA TOMA INTERMEDIA IMPLEMENTACION Y MANTENIMIENTO MENSUALES"/>
    <m/>
    <n v="1"/>
    <s v="UNIDAD   "/>
    <n v="100000"/>
    <n v="89285.714285714275"/>
    <n v="89285.714285714275"/>
    <n v="19500.084800000004"/>
    <n v="17410.79"/>
    <n v="0"/>
    <m/>
    <s v="COTIZACION"/>
    <m/>
    <x v="5"/>
    <s v="Facturación"/>
    <m/>
    <m/>
    <m/>
    <d v="2020-01-01T00:00:00"/>
    <m/>
    <m/>
    <m/>
    <m/>
    <m/>
    <m/>
    <m/>
    <s v="S"/>
    <m/>
    <m/>
    <m/>
    <x v="3"/>
  </r>
  <r>
    <s v="2020"/>
    <n v="630609"/>
    <s v="S2005"/>
    <n v="831110915"/>
    <s v="SERVICIO"/>
    <m/>
    <m/>
    <m/>
    <s v="CONTRATACION DE UN LABORATORIO ACREDITADO PARA TOMA DE MUESTRAS DE AGUA POTABLE, RESIDUALES, SUELOS, SEDIMENTOS  Y SECTOR INDUSTRIAL ESTABLECIDOS EN LA LEGISLACIÓN AMBIENTAL VIGENTE"/>
    <m/>
    <n v="1"/>
    <s v="UNIDAD   "/>
    <n v="40000"/>
    <n v="35714.28571428571"/>
    <n v="35714.28571428571"/>
    <n v="0"/>
    <m/>
    <n v="0"/>
    <m/>
    <s v="SUBASTA INVERSA ELECTRONICA"/>
    <m/>
    <x v="3"/>
    <s v="Medio Ambiente"/>
    <m/>
    <m/>
    <m/>
    <d v="2020-02-15T00:00:00"/>
    <m/>
    <m/>
    <m/>
    <m/>
    <m/>
    <m/>
    <m/>
    <s v="S"/>
    <m/>
    <m/>
    <m/>
    <x v="3"/>
  </r>
  <r>
    <s v="2020"/>
    <n v="630609"/>
    <s v="S2038"/>
    <n v="831110915"/>
    <s v="SERVICIO"/>
    <m/>
    <m/>
    <m/>
    <s v="Contratacion de un laboratorio acreditado para toma de muestras de agua potable, residual, suelos,  sedimentos, y sector industrial establecidos en normativa ambiental vigente"/>
    <m/>
    <n v="1"/>
    <s v="UNIDAD   "/>
    <n v="56250"/>
    <n v="50223.214285714283"/>
    <n v="50223.214285714283"/>
    <n v="0"/>
    <m/>
    <n v="0"/>
    <m/>
    <s v="SUBASTA INVERSA ELECTRONICA"/>
    <m/>
    <x v="4"/>
    <s v="Control de Calidad"/>
    <m/>
    <m/>
    <m/>
    <d v="2020-03-15T00:00:00"/>
    <m/>
    <m/>
    <m/>
    <m/>
    <m/>
    <m/>
    <m/>
    <s v="S"/>
    <m/>
    <m/>
    <m/>
    <x v="3"/>
  </r>
  <r>
    <s v="2020"/>
    <n v="630605"/>
    <s v="C2003"/>
    <n v="833420611"/>
    <s v="CONSULTORIA"/>
    <m/>
    <m/>
    <m/>
    <s v="Contratación de Estudio para linea expres de 6.6 kv desde SE Ceibal Hasta Captacion Ceibal"/>
    <m/>
    <n v="1"/>
    <s v="UNIDAD   "/>
    <n v="18960"/>
    <n v="16928.571428571428"/>
    <n v="16928.571428571428"/>
    <n v="0"/>
    <m/>
    <n v="0"/>
    <m/>
    <s v="CONTRATACION DIRECTA"/>
    <m/>
    <x v="3"/>
    <s v="UNIDAD MANTENIMIENTO ELECTRICO, MECANICO Y ELECTRONICO"/>
    <m/>
    <m/>
    <m/>
    <d v="2020-04-01T00:00:00"/>
    <m/>
    <m/>
    <m/>
    <m/>
    <m/>
    <m/>
    <m/>
    <s v="S"/>
    <m/>
    <m/>
    <m/>
    <x v="3"/>
  </r>
  <r>
    <s v="2020"/>
    <n v="630605"/>
    <s v="C2004"/>
    <n v="833420611"/>
    <s v="CONSULTORIA"/>
    <m/>
    <m/>
    <m/>
    <s v="Estudio para repotenciar la SE y lineade 69 Kv Ceibal"/>
    <m/>
    <n v="1"/>
    <s v="UNIDAD   "/>
    <n v="89600"/>
    <n v="79999.999999999985"/>
    <n v="79999.999999999985"/>
    <n v="0"/>
    <m/>
    <n v="0"/>
    <m/>
    <s v="LISTA CORTA"/>
    <m/>
    <x v="3"/>
    <s v="UNIDAD MANTENIMIENTO ELECTRICO, MECANICO Y ELECTRONICO"/>
    <m/>
    <m/>
    <m/>
    <d v="2020-07-01T00:00:00"/>
    <m/>
    <m/>
    <m/>
    <m/>
    <m/>
    <m/>
    <m/>
    <m/>
    <s v="S"/>
    <m/>
    <m/>
    <x v="0"/>
  </r>
  <r>
    <s v="2020"/>
    <n v="630605"/>
    <s v="C2005"/>
    <n v="8313100121"/>
    <s v="CONSULTORIA"/>
    <m/>
    <m/>
    <m/>
    <s v="Contratación de estudio del sector que solicita los servicios básicos de Agua Potable y Alcantarillado Sanitario "/>
    <m/>
    <n v="1"/>
    <s v="UNIDAD   "/>
    <n v="67200"/>
    <n v="59999.999999999993"/>
    <n v="59999.999999999993"/>
    <n v="0"/>
    <m/>
    <n v="0"/>
    <m/>
    <s v="CONTRATACION DIRECTA"/>
    <m/>
    <x v="3"/>
    <s v="Alcantarillado Sanitario"/>
    <m/>
    <m/>
    <m/>
    <d v="2020-09-01T00:00:00"/>
    <m/>
    <m/>
    <m/>
    <m/>
    <m/>
    <m/>
    <m/>
    <m/>
    <m/>
    <s v="S"/>
    <m/>
    <x v="0"/>
  </r>
  <r>
    <s v="2020"/>
    <n v="630605"/>
    <s v="C2006"/>
    <n v="8313100121"/>
    <s v="CONSULTORIA"/>
    <m/>
    <m/>
    <m/>
    <s v="Contratar el estudio para el diseño de un sistema de retención y tratamiento de lodos en el sistema de descarga de la Planta de Tratamiento de Agua Potable Luis Alberto Gomez"/>
    <m/>
    <n v="1"/>
    <s v="UNIDAD   "/>
    <n v="35000"/>
    <n v="31249.999999999996"/>
    <n v="31249.999999999996"/>
    <n v="0"/>
    <m/>
    <n v="0"/>
    <m/>
    <s v="CONTRATACION DIRECTA"/>
    <m/>
    <x v="3"/>
    <s v="Medio Ambiente"/>
    <m/>
    <m/>
    <m/>
    <d v="2020-02-15T00:00:00"/>
    <m/>
    <m/>
    <m/>
    <m/>
    <m/>
    <m/>
    <m/>
    <s v="S"/>
    <m/>
    <m/>
    <m/>
    <x v="3"/>
  </r>
  <r>
    <s v="2020"/>
    <n v="630601"/>
    <s v="C2007"/>
    <n v="831110915"/>
    <s v="CONSULTORIA"/>
    <m/>
    <m/>
    <m/>
    <s v="Contratación de Consultoria para acreditación del laboratorio central"/>
    <m/>
    <n v="1"/>
    <s v="UNIDAD   "/>
    <n v="30000"/>
    <n v="26785.714285714283"/>
    <n v="26785.714285714283"/>
    <n v="0"/>
    <m/>
    <n v="0"/>
    <m/>
    <s v="CONTRATACION DIRECTA"/>
    <m/>
    <x v="4"/>
    <s v="Control de Calidad"/>
    <m/>
    <m/>
    <m/>
    <d v="2020-01-15T00:00:00"/>
    <m/>
    <m/>
    <m/>
    <m/>
    <m/>
    <m/>
    <m/>
    <s v="S"/>
    <m/>
    <m/>
    <m/>
    <x v="3"/>
  </r>
  <r>
    <n v="2020"/>
    <n v="630601"/>
    <s v="C2008"/>
    <n v="831150911"/>
    <s v="CONSULTORIA"/>
    <m/>
    <m/>
    <m/>
    <s v="CONSULTORIA PARA ACTUALIZACION  Y ELABORACION DE PLIEGO TARIFARIO"/>
    <m/>
    <n v="1"/>
    <s v="UNIDAD   "/>
    <n v="8000"/>
    <n v="7142.8571428571422"/>
    <n v="7142.8571428571422"/>
    <n v="0"/>
    <m/>
    <n v="0"/>
    <m/>
    <s v="CONTRATACION DIRECTA"/>
    <m/>
    <x v="5"/>
    <s v="Facturación"/>
    <m/>
    <m/>
    <m/>
    <d v="2020-03-16T00:00:00"/>
    <m/>
    <m/>
    <m/>
    <m/>
    <m/>
    <m/>
    <m/>
    <s v="S"/>
    <m/>
    <m/>
    <m/>
    <x v="3"/>
  </r>
  <r>
    <n v="2020"/>
    <n v="630504"/>
    <s v="S2053"/>
    <n v="548000014"/>
    <s v="SERVICIO"/>
    <m/>
    <m/>
    <m/>
    <s v="ALQUILER DE MAQUINARIAS Y EQUIPOS SEGÚN NECESIDAD INSTITUCIONAL"/>
    <m/>
    <n v="1"/>
    <s v="UNIDAD   "/>
    <n v="50726.44"/>
    <n v="45291.464285714283"/>
    <n v="45291.46"/>
    <n v="0"/>
    <m/>
    <n v="0"/>
    <m/>
    <s v="SUBASTA INVERSA ELECTRONICA"/>
    <m/>
    <x v="2"/>
    <s v="Mant. De Equipos y Herramientas"/>
    <m/>
    <m/>
    <m/>
    <d v="2020-02-15T00:00:00"/>
    <m/>
    <m/>
    <m/>
    <m/>
    <m/>
    <m/>
    <m/>
    <s v="S"/>
    <m/>
    <m/>
    <m/>
    <x v="3"/>
  </r>
  <r>
    <n v="2020"/>
    <n v="630418"/>
    <s v="S2064"/>
    <n v="853300117"/>
    <s v="SERVICIO"/>
    <m/>
    <m/>
    <m/>
    <s v="Mantenimiento de Areas verdes. -Desbroce de maleza. -Limpieza externa de edificaciones. -"/>
    <m/>
    <n v="1"/>
    <s v="UNIDAD"/>
    <n v="8000"/>
    <n v="7142.8571428571422"/>
    <n v="7142.86"/>
    <n v="0"/>
    <m/>
    <n v="0"/>
    <m/>
    <s v="CATALOGO ELECTRONICO"/>
    <m/>
    <x v="2"/>
    <s v="Mantenimiento de infrastructura"/>
    <m/>
    <m/>
    <m/>
    <d v="2020-02-15T00:00:00"/>
    <m/>
    <m/>
    <m/>
    <m/>
    <m/>
    <m/>
    <m/>
    <s v="S"/>
    <m/>
    <m/>
    <m/>
    <x v="3"/>
  </r>
  <r>
    <s v="2020"/>
    <n v="630417"/>
    <s v="O2004"/>
    <n v="542510012"/>
    <s v="OBRAS"/>
    <m/>
    <m/>
    <m/>
    <s v="MANTENIMIENTO SISTEMAS DE RECOLECCION DE AGUAS SERVIDAS"/>
    <m/>
    <n v="1"/>
    <s v="UNIDAD   "/>
    <n v="100000"/>
    <n v="89285.714285714275"/>
    <n v="89285.714285714275"/>
    <n v="0"/>
    <m/>
    <n v="0"/>
    <m/>
    <s v="MENOR CUANTIA"/>
    <m/>
    <x v="3"/>
    <s v="Alcantarillado Sanitario"/>
    <m/>
    <m/>
    <m/>
    <d v="2020-04-01T00:00:00"/>
    <m/>
    <m/>
    <m/>
    <m/>
    <m/>
    <m/>
    <m/>
    <s v="S"/>
    <m/>
    <m/>
    <m/>
    <x v="3"/>
  </r>
  <r>
    <s v="2020"/>
    <n v="630417"/>
    <s v="S2009"/>
    <n v="853400422"/>
    <s v="SERVICIO"/>
    <m/>
    <m/>
    <m/>
    <s v="Laminación de tubería de PRFV de diferentes diametros en las líneas de conducción e impulsión que estan dentro de la jurisdicción de la EPAM."/>
    <m/>
    <n v="1"/>
    <s v="UNIDAD   "/>
    <n v="28000"/>
    <n v="24999.999999999996"/>
    <n v="24999.999999999996"/>
    <n v="0"/>
    <m/>
    <n v="0"/>
    <m/>
    <s v="MENOR CUANTIA"/>
    <m/>
    <x v="3"/>
    <s v="Agua Potable"/>
    <m/>
    <m/>
    <m/>
    <d v="2020-01-31T00:00:00"/>
    <m/>
    <m/>
    <m/>
    <m/>
    <m/>
    <m/>
    <m/>
    <s v="S"/>
    <m/>
    <m/>
    <m/>
    <x v="3"/>
  </r>
  <r>
    <s v="2020"/>
    <n v="630417"/>
    <s v="S2010"/>
    <n v="853400422"/>
    <s v="SERVICIO"/>
    <m/>
    <m/>
    <m/>
    <s v="LIMPIEZA Y MANTENIMIENTO DE CÁRCAMOS EN ESTACIONES DE BOMBEO DE AASS"/>
    <m/>
    <n v="1"/>
    <s v="UNIDAD   "/>
    <n v="80000"/>
    <n v="71428.57142857142"/>
    <n v="71428.57142857142"/>
    <n v="0"/>
    <m/>
    <n v="0"/>
    <m/>
    <s v="COTIZACION"/>
    <m/>
    <x v="3"/>
    <s v="Alcantarillado Sanitario"/>
    <m/>
    <m/>
    <m/>
    <d v="2020-03-01T00:00:00"/>
    <m/>
    <m/>
    <m/>
    <m/>
    <m/>
    <m/>
    <m/>
    <s v="S"/>
    <m/>
    <m/>
    <m/>
    <x v="3"/>
  </r>
  <r>
    <s v="2020"/>
    <n v="630417"/>
    <s v="S2011"/>
    <n v="853400422"/>
    <s v="SERVICIO"/>
    <m/>
    <m/>
    <m/>
    <s v="MANTENIMIENTOS DE COLECTORES PRINCIPALES DE AA.SS DE LAS CUENCAS DE LOS RÍOS BURRO, MANTA Y MUERTO"/>
    <m/>
    <n v="1"/>
    <s v="UNIDAD   "/>
    <n v="300000"/>
    <n v="267857.14285714284"/>
    <n v="267857.14285714284"/>
    <n v="0"/>
    <m/>
    <n v="0"/>
    <m/>
    <s v="COTIZACION"/>
    <m/>
    <x v="3"/>
    <s v="Alcantarillado Sanitario"/>
    <m/>
    <m/>
    <m/>
    <d v="2020-03-01T00:00:00"/>
    <m/>
    <m/>
    <m/>
    <m/>
    <m/>
    <m/>
    <m/>
    <s v="S"/>
    <m/>
    <m/>
    <m/>
    <x v="3"/>
  </r>
  <r>
    <s v="2020"/>
    <n v="630417"/>
    <s v="S2012"/>
    <n v="853400422"/>
    <s v="SERVICIO"/>
    <m/>
    <m/>
    <m/>
    <s v="Ejecución mantenimientos preventivo y corrrectivo especializadosde las redes de AA.SS"/>
    <m/>
    <n v="1"/>
    <s v="UNIDAD   "/>
    <n v="150000"/>
    <n v="133928.57142857142"/>
    <n v="133928.57142857142"/>
    <n v="0"/>
    <m/>
    <n v="0"/>
    <m/>
    <s v="COTIZACION"/>
    <m/>
    <x v="3"/>
    <s v="Alcantarillado Sanitario"/>
    <m/>
    <m/>
    <m/>
    <d v="2020-04-01T00:00:00"/>
    <m/>
    <m/>
    <m/>
    <m/>
    <m/>
    <m/>
    <m/>
    <s v="S"/>
    <m/>
    <m/>
    <m/>
    <x v="3"/>
  </r>
  <r>
    <s v="2020"/>
    <n v="630417"/>
    <s v="S2013"/>
    <n v="853400422"/>
    <s v="SERVICIO"/>
    <m/>
    <m/>
    <m/>
    <s v="Ejecución de mantenimiento preventivo - Plan Preinvernal en el sistema de AA.LL para evitar inundaciones"/>
    <m/>
    <n v="1"/>
    <s v="UNIDAD   "/>
    <n v="100000"/>
    <n v="89285.714285714275"/>
    <n v="89285.714285714275"/>
    <n v="0"/>
    <m/>
    <n v="0"/>
    <m/>
    <s v="COTIZACION"/>
    <m/>
    <x v="3"/>
    <s v="Alcantarillado Sanitario"/>
    <d v="2020-03-01T00:00:00"/>
    <m/>
    <m/>
    <d v="2020-03-01T00:00:00"/>
    <m/>
    <m/>
    <m/>
    <m/>
    <m/>
    <m/>
    <m/>
    <s v="S"/>
    <m/>
    <m/>
    <m/>
    <x v="3"/>
  </r>
  <r>
    <s v="2020"/>
    <n v="630417"/>
    <s v="S2014"/>
    <n v="542510112"/>
    <s v="SERVICIO"/>
    <m/>
    <m/>
    <m/>
    <s v="Rehabilitación de los sistemas de AA.LL  que se encuentran contaminados por conexiones clandestinas de aguas servidas "/>
    <m/>
    <n v="1"/>
    <s v="UNIDAD   "/>
    <n v="150000"/>
    <n v="133928.57142857142"/>
    <n v="133928.57142857142"/>
    <n v="0"/>
    <m/>
    <n v="0"/>
    <m/>
    <s v="COTIZACION"/>
    <m/>
    <x v="3"/>
    <s v="Alcantarillado Sanitario"/>
    <m/>
    <m/>
    <m/>
    <d v="2020-05-01T00:00:00"/>
    <m/>
    <m/>
    <m/>
    <m/>
    <m/>
    <m/>
    <m/>
    <m/>
    <s v="S"/>
    <m/>
    <m/>
    <x v="0"/>
  </r>
  <r>
    <s v="2020"/>
    <n v="630417"/>
    <s v="S2018"/>
    <n v="871520211"/>
    <s v="SERVICIO"/>
    <m/>
    <m/>
    <m/>
    <s v="Mantenimiento preventivo de red de 69 Kv El Ceibal"/>
    <m/>
    <n v="1"/>
    <s v="UNIDAD   "/>
    <n v="33600"/>
    <n v="29999.999999999996"/>
    <n v="29999.999999999996"/>
    <n v="0"/>
    <m/>
    <n v="0"/>
    <m/>
    <s v="SUBASTA INVERSA ELECTRONICA"/>
    <m/>
    <x v="3"/>
    <s v="UNIDAD MANTENIMIENTO ELECTRICO, MECANICO Y ELECTRONICO"/>
    <m/>
    <m/>
    <m/>
    <d v="2020-03-01T00:00:00"/>
    <m/>
    <m/>
    <m/>
    <m/>
    <m/>
    <m/>
    <m/>
    <s v="S"/>
    <m/>
    <m/>
    <m/>
    <x v="3"/>
  </r>
  <r>
    <s v="2020"/>
    <n v="630417"/>
    <s v="S2019"/>
    <n v="871520211"/>
    <s v="SERVICIO"/>
    <m/>
    <m/>
    <m/>
    <s v="Mantenimiento preventivo de SE Electrica EL Ceibal"/>
    <m/>
    <n v="1"/>
    <s v="UNIDAD   "/>
    <n v="16800"/>
    <n v="14999.999999999998"/>
    <n v="14999.999999999998"/>
    <n v="0"/>
    <m/>
    <n v="0"/>
    <m/>
    <s v="SUBASTA INVERSA ELECTRONICA"/>
    <m/>
    <x v="3"/>
    <s v="UNIDAD MANTENIMIENTO ELECTRICO, MECANICO Y ELECTRONICO"/>
    <d v="2020-03-01T00:00:00"/>
    <m/>
    <m/>
    <d v="2020-03-01T00:00:00"/>
    <m/>
    <m/>
    <m/>
    <m/>
    <m/>
    <m/>
    <m/>
    <s v="S"/>
    <m/>
    <m/>
    <m/>
    <x v="3"/>
  </r>
  <r>
    <s v="2020"/>
    <n v="630417"/>
    <s v="S2020"/>
    <n v="871520211"/>
    <s v="SERVICIO"/>
    <m/>
    <m/>
    <m/>
    <s v="Mantenimiento Preventivo de red de 13,8 Kv"/>
    <m/>
    <n v="1"/>
    <s v="UNIDAD   "/>
    <n v="33600"/>
    <n v="29999.999999999996"/>
    <n v="29999.999999999996"/>
    <n v="0"/>
    <m/>
    <n v="0"/>
    <m/>
    <s v="SUBASTA INVERSA ELECTRONICA"/>
    <m/>
    <x v="3"/>
    <s v="UNIDAD MANTENIMIENTO ELECTRICO, MECANICO Y ELECTRONICO"/>
    <m/>
    <m/>
    <m/>
    <d v="2020-07-01T00:00:00"/>
    <m/>
    <m/>
    <m/>
    <m/>
    <m/>
    <m/>
    <m/>
    <m/>
    <s v="S"/>
    <m/>
    <m/>
    <x v="0"/>
  </r>
  <r>
    <s v="2020"/>
    <n v="630417"/>
    <s v="S2022"/>
    <n v="871520211"/>
    <s v="SERVICIO"/>
    <m/>
    <m/>
    <m/>
    <s v="Mantenimiento correctivo de iluminacion externa en las estaciones de Bombeo"/>
    <m/>
    <n v="1"/>
    <s v="UNIDAD   "/>
    <n v="44800"/>
    <n v="39999.999999999993"/>
    <n v="39999.999999999993"/>
    <n v="0"/>
    <m/>
    <n v="0"/>
    <m/>
    <s v="SUBASTA INVERSA ELECTRONICA"/>
    <m/>
    <x v="3"/>
    <s v="UNIDAD MANTENIMIENTO ELECTRICO, MECANICO Y ELECTRONICO"/>
    <m/>
    <m/>
    <m/>
    <d v="2020-04-01T00:00:00"/>
    <m/>
    <m/>
    <m/>
    <m/>
    <m/>
    <m/>
    <m/>
    <s v="S"/>
    <m/>
    <m/>
    <m/>
    <x v="3"/>
  </r>
  <r>
    <s v="2020"/>
    <n v="630417"/>
    <s v="S2028"/>
    <n v="542900318"/>
    <s v="SERVICIO"/>
    <m/>
    <m/>
    <m/>
    <s v="Ejecución de mantenimiento en las cubas que contienen el insumo químico para potabilización del agua en la planta colorado"/>
    <m/>
    <n v="1"/>
    <s v="UNIDAD   "/>
    <n v="11200"/>
    <n v="9999.9999999999982"/>
    <n v="9999.9999999999982"/>
    <n v="0"/>
    <m/>
    <n v="0"/>
    <m/>
    <s v="MENOR CUANTIA"/>
    <m/>
    <x v="3"/>
    <s v="Planta Colorado"/>
    <m/>
    <m/>
    <m/>
    <d v="2020-03-15T00:00:00"/>
    <m/>
    <m/>
    <m/>
    <m/>
    <m/>
    <m/>
    <m/>
    <s v="S"/>
    <m/>
    <m/>
    <m/>
    <x v="3"/>
  </r>
  <r>
    <n v="2020"/>
    <n v="630417"/>
    <s v="S2060"/>
    <n v="834100012"/>
    <s v="SERVICIO"/>
    <m/>
    <m/>
    <m/>
    <s v="Mantenimiento, reparación y adecuación de espacios con la instalación de mamparas, piso, paredes, techo y, o cableado estructurado de acuerdo a necesidad Institucional  AREA OPERATIVA"/>
    <m/>
    <n v="1"/>
    <s v="UNIDAD "/>
    <n v="328000"/>
    <n v="292857.14285714284"/>
    <n v="292857.14289999998"/>
    <n v="0"/>
    <m/>
    <n v="0"/>
    <m/>
    <s v="COTIZACION"/>
    <m/>
    <x v="2"/>
    <s v="Mantenimiento de infrastructura"/>
    <m/>
    <m/>
    <m/>
    <d v="2020-02-15T00:00:00"/>
    <m/>
    <m/>
    <m/>
    <m/>
    <m/>
    <m/>
    <m/>
    <s v="S"/>
    <m/>
    <m/>
    <m/>
    <x v="3"/>
  </r>
  <r>
    <n v="2020"/>
    <n v="630417"/>
    <s v="S2061"/>
    <n v="834100012"/>
    <s v="SERVICIO"/>
    <m/>
    <m/>
    <m/>
    <s v="Contratación del mejoramiento del sistema de descarga de cilindros de cloro gas para la Planta Colorado, Estación Santa Martha y Estación Azúa"/>
    <m/>
    <n v="1"/>
    <s v="UNIDAD"/>
    <n v="50000"/>
    <n v="44642.857142857138"/>
    <n v="44642.857142857138"/>
    <n v="0"/>
    <m/>
    <n v="0"/>
    <m/>
    <s v="MENOR CUANTIA "/>
    <m/>
    <x v="2"/>
    <s v="Mantenimiento de infrastructura"/>
    <m/>
    <m/>
    <m/>
    <d v="2020-02-15T00:00:00"/>
    <m/>
    <m/>
    <m/>
    <m/>
    <m/>
    <m/>
    <m/>
    <s v="S"/>
    <m/>
    <m/>
    <m/>
    <x v="3"/>
  </r>
  <r>
    <n v="2020"/>
    <n v="630417"/>
    <s v="S2065"/>
    <n v="882110711"/>
    <s v="SERVICIO"/>
    <m/>
    <m/>
    <m/>
    <s v=" Mantenimiento de edificaciones pintura para edificaciones. AREAS OPERATIVAS"/>
    <m/>
    <n v="1"/>
    <s v="UNIDAD"/>
    <n v="20000"/>
    <n v="17857.142857142855"/>
    <n v="17857.142857142855"/>
    <n v="0"/>
    <m/>
    <n v="0"/>
    <m/>
    <s v="MENOR CUANTIA "/>
    <m/>
    <x v="2"/>
    <s v="Mantenimiento de infrastructura"/>
    <m/>
    <m/>
    <m/>
    <d v="2020-02-15T00:00:00"/>
    <m/>
    <m/>
    <m/>
    <m/>
    <m/>
    <m/>
    <m/>
    <s v="S"/>
    <m/>
    <m/>
    <m/>
    <x v="3"/>
  </r>
  <r>
    <n v="2020"/>
    <n v="630405"/>
    <s v="S2052"/>
    <n v="871430014"/>
    <s v="SERVICIO"/>
    <m/>
    <m/>
    <m/>
    <s v="SERVICIO DE MANTENIMIENTO PREVENTIVO Y CORRECTIVO A VEHICULOS HIDROSUCCIONADOR DE LA EPAM"/>
    <m/>
    <n v="1"/>
    <s v="UNIDAD   "/>
    <n v="77488.5"/>
    <n v="69186.16071428571"/>
    <n v="69186.16071428571"/>
    <n v="0"/>
    <m/>
    <n v="0"/>
    <m/>
    <s v="COTIZACION"/>
    <m/>
    <x v="2"/>
    <s v="Mant. De Equipos y Herramientas"/>
    <m/>
    <m/>
    <m/>
    <d v="2020-01-15T00:00:00"/>
    <m/>
    <m/>
    <m/>
    <m/>
    <m/>
    <m/>
    <m/>
    <s v="S"/>
    <m/>
    <m/>
    <m/>
    <x v="3"/>
  </r>
  <r>
    <s v="2020"/>
    <n v="630404"/>
    <s v="S2001"/>
    <n v="871100212"/>
    <s v="SERVICIO"/>
    <m/>
    <m/>
    <m/>
    <s v="MANTENIMIENTO PREVENTIVO Y CORRECTIVO DE LAS ESTACIONES DE BOMBEO DE AAPP Y AASS DE LA EPAM"/>
    <m/>
    <n v="1"/>
    <s v="UNIDAD   "/>
    <n v="82000"/>
    <n v="73214.28571428571"/>
    <n v="73214.28571428571"/>
    <n v="0"/>
    <m/>
    <n v="0"/>
    <m/>
    <s v="COTIZACION"/>
    <m/>
    <x v="3"/>
    <s v="UNIDAD MANTENIMIENTO ELECTRICO, MECANICO Y ELECTRONICO"/>
    <m/>
    <m/>
    <m/>
    <d v="2020-05-01T00:00:00"/>
    <m/>
    <m/>
    <m/>
    <m/>
    <m/>
    <m/>
    <m/>
    <m/>
    <s v="S"/>
    <m/>
    <m/>
    <x v="0"/>
  </r>
  <r>
    <s v="2020"/>
    <n v="630404"/>
    <s v="S2021"/>
    <n v="611890011"/>
    <s v="SERVICIO"/>
    <m/>
    <m/>
    <m/>
    <s v="Repotenciación de estaciones de bombeo"/>
    <m/>
    <n v="1"/>
    <s v="UNIDAD   "/>
    <n v="67200"/>
    <n v="59999.999999999993"/>
    <n v="59999.999999999993"/>
    <n v="0"/>
    <m/>
    <n v="0"/>
    <m/>
    <s v="SUBASTA INVERSA ELECTRONICA"/>
    <m/>
    <x v="3"/>
    <s v="UNIDAD MANTENIMIENTO ELECTRICO, MECANICO Y ELECTRONICO"/>
    <m/>
    <m/>
    <m/>
    <d v="2020-02-15T00:00:00"/>
    <m/>
    <m/>
    <m/>
    <m/>
    <m/>
    <m/>
    <m/>
    <s v="S"/>
    <m/>
    <m/>
    <m/>
    <x v="3"/>
  </r>
  <r>
    <s v="2020"/>
    <n v="630404"/>
    <s v="S2024"/>
    <n v="871100212"/>
    <s v="SERVICIO"/>
    <m/>
    <m/>
    <m/>
    <s v="Servicio de Mantenimiento integral de motores electricos"/>
    <m/>
    <n v="1"/>
    <s v="UNIDAD   "/>
    <n v="100000"/>
    <n v="89285.714285714275"/>
    <n v="89285.714285714275"/>
    <n v="0"/>
    <m/>
    <n v="0"/>
    <m/>
    <s v="COTIZACION"/>
    <m/>
    <x v="3"/>
    <s v="UNIDAD MANTENIMIENTO ELECTRICO, MECANICO Y ELECTRONICO"/>
    <m/>
    <m/>
    <m/>
    <d v="2020-03-15T00:00:00"/>
    <m/>
    <m/>
    <m/>
    <m/>
    <m/>
    <m/>
    <m/>
    <s v="S"/>
    <m/>
    <m/>
    <m/>
    <x v="3"/>
  </r>
  <r>
    <s v="2020"/>
    <n v="630404"/>
    <s v="S2025"/>
    <n v="871100212"/>
    <s v="SERVICIO"/>
    <m/>
    <m/>
    <m/>
    <s v="Servicio de Mantenimiento Integral de Bombas Horizontales y verticales"/>
    <m/>
    <n v="1"/>
    <s v="UNIDAD   "/>
    <n v="70000"/>
    <n v="62499.999999999993"/>
    <n v="62499.999999999993"/>
    <n v="0"/>
    <m/>
    <n v="0"/>
    <m/>
    <s v="MENOR CUANTIA"/>
    <m/>
    <x v="3"/>
    <s v="UNIDAD MANTENIMIENTO ELECTRICO, MECANICO Y ELECTRONICO"/>
    <m/>
    <m/>
    <m/>
    <d v="2020-03-15T00:00:00"/>
    <m/>
    <m/>
    <m/>
    <m/>
    <m/>
    <m/>
    <m/>
    <s v="S"/>
    <m/>
    <m/>
    <m/>
    <x v="3"/>
  </r>
  <r>
    <s v="2020"/>
    <n v="630404"/>
    <s v="S2026"/>
    <n v="546990911"/>
    <s v="SERVICIO"/>
    <m/>
    <m/>
    <m/>
    <s v="Contratación del servicio de sondeos, excavaciones, instalación de valvulas y macromedidores e instalaciones de puntos de presión"/>
    <m/>
    <n v="1"/>
    <s v="UNIDAD   "/>
    <n v="10000"/>
    <n v="8928.5714285714275"/>
    <n v="8928.5714285714275"/>
    <n v="0"/>
    <m/>
    <n v="0"/>
    <m/>
    <s v="MENOR CUANTIA"/>
    <m/>
    <x v="3"/>
    <s v="ANC"/>
    <m/>
    <m/>
    <m/>
    <d v="2020-06-01T00:00:00"/>
    <m/>
    <m/>
    <m/>
    <m/>
    <m/>
    <m/>
    <m/>
    <m/>
    <s v="S"/>
    <m/>
    <m/>
    <x v="0"/>
  </r>
  <r>
    <s v="2020"/>
    <n v="630404"/>
    <s v="S2027"/>
    <n v="542900318"/>
    <s v="SERVICIO"/>
    <m/>
    <m/>
    <m/>
    <s v="Ejecución de mantenimiento preventivo a las 9 válvulas de purgas de los floculadores"/>
    <m/>
    <n v="1"/>
    <s v="UNIDAD   "/>
    <n v="13440"/>
    <n v="11999.999999999998"/>
    <n v="11999.999999999998"/>
    <n v="0"/>
    <m/>
    <n v="0"/>
    <m/>
    <s v="MENOR CUANTIA"/>
    <m/>
    <x v="3"/>
    <s v="Planta Colorado"/>
    <m/>
    <m/>
    <m/>
    <d v="2020-03-15T00:00:00"/>
    <m/>
    <m/>
    <m/>
    <m/>
    <m/>
    <m/>
    <m/>
    <s v="S"/>
    <m/>
    <m/>
    <m/>
    <x v="3"/>
  </r>
  <r>
    <s v="2020"/>
    <n v="630404"/>
    <s v="S2029"/>
    <n v="542900318"/>
    <s v="SERVICIO"/>
    <m/>
    <m/>
    <m/>
    <s v="Ejecución de mantenimiento y reposición de piezas en mal estado del sistema dosificador de cloro"/>
    <m/>
    <n v="1"/>
    <s v="UNIDAD   "/>
    <n v="16800"/>
    <n v="14999.999999999998"/>
    <n v="14999.999999999998"/>
    <n v="0"/>
    <m/>
    <n v="0"/>
    <m/>
    <s v="MENOR CUANTIA"/>
    <m/>
    <x v="3"/>
    <s v="Agua Potable"/>
    <m/>
    <m/>
    <m/>
    <d v="2020-03-15T00:00:00"/>
    <m/>
    <m/>
    <m/>
    <m/>
    <m/>
    <m/>
    <m/>
    <s v="S"/>
    <m/>
    <m/>
    <m/>
    <x v="3"/>
  </r>
  <r>
    <s v="2020"/>
    <n v="630404"/>
    <s v="S2030"/>
    <n v="542900318"/>
    <s v="SERVICIO"/>
    <m/>
    <m/>
    <m/>
    <s v="Mantenimiento preventivo y correctivo de los sistemas de dosificación y detección"/>
    <m/>
    <n v="1"/>
    <s v="UNIDAD   "/>
    <n v="20000"/>
    <n v="17857.142857142855"/>
    <n v="17857.142857142855"/>
    <n v="0"/>
    <m/>
    <n v="0"/>
    <m/>
    <s v="MENOR CUANTIA"/>
    <m/>
    <x v="3"/>
    <s v="Agua Potable"/>
    <m/>
    <m/>
    <m/>
    <d v="2020-02-15T00:00:00"/>
    <m/>
    <m/>
    <m/>
    <m/>
    <m/>
    <m/>
    <m/>
    <s v="S"/>
    <m/>
    <m/>
    <m/>
    <x v="3"/>
  </r>
  <r>
    <s v="2020"/>
    <n v="630404"/>
    <s v="S2031"/>
    <n v="4423209116"/>
    <s v="SERVICIO"/>
    <m/>
    <m/>
    <m/>
    <s v="Contratación de servicio de calibración a las balanzas de los cilindros de gas cloro de la planta de tratamiento colorado"/>
    <m/>
    <n v="1"/>
    <s v="UNIDAD   "/>
    <n v="2240"/>
    <n v="1999.9999999999998"/>
    <n v="1999.9999999999998"/>
    <n v="0"/>
    <m/>
    <n v="0"/>
    <m/>
    <s v="INFIMA CUANTIA"/>
    <m/>
    <x v="3"/>
    <s v="Agua Potable"/>
    <m/>
    <m/>
    <m/>
    <d v="2020-03-15T00:00:00"/>
    <m/>
    <m/>
    <m/>
    <m/>
    <m/>
    <m/>
    <m/>
    <s v="S"/>
    <m/>
    <m/>
    <m/>
    <x v="2"/>
  </r>
  <r>
    <s v="2020"/>
    <n v="630404"/>
    <s v="S2039"/>
    <n v="4423209116"/>
    <s v="SERVICIO"/>
    <m/>
    <m/>
    <m/>
    <s v="Contratación de servicio de calibración para equipos de laboratorio"/>
    <m/>
    <n v="1"/>
    <s v="UNIDAD   "/>
    <n v="10000"/>
    <n v="8928.5714285714275"/>
    <n v="8928.5714285714275"/>
    <n v="0"/>
    <m/>
    <n v="0"/>
    <m/>
    <s v="SUBASTA INVERSA ELECTRONICA"/>
    <m/>
    <x v="4"/>
    <s v="Control de Calidad"/>
    <m/>
    <m/>
    <m/>
    <d v="2020-01-15T00:00:00"/>
    <m/>
    <m/>
    <m/>
    <m/>
    <m/>
    <m/>
    <m/>
    <s v="S"/>
    <m/>
    <m/>
    <m/>
    <x v="3"/>
  </r>
  <r>
    <s v="2020"/>
    <n v="630404"/>
    <s v="S2040"/>
    <n v="542900318"/>
    <s v="SERVICIO"/>
    <m/>
    <m/>
    <m/>
    <s v="Contratación servicio de mantenimiento para equipos de laboratorio"/>
    <m/>
    <n v="1"/>
    <s v="UNIDAD   "/>
    <n v="20000"/>
    <n v="17857.142857142855"/>
    <n v="17857.142857142855"/>
    <n v="0"/>
    <m/>
    <n v="0"/>
    <m/>
    <s v="SUBASTA INVERSA ELECTRONICA"/>
    <m/>
    <x v="4"/>
    <s v="Control de Calidad"/>
    <m/>
    <m/>
    <m/>
    <d v="2020-02-15T00:00:00"/>
    <m/>
    <m/>
    <m/>
    <m/>
    <m/>
    <m/>
    <m/>
    <s v="S"/>
    <m/>
    <m/>
    <m/>
    <x v="3"/>
  </r>
  <r>
    <n v="2020"/>
    <n v="630404"/>
    <s v="S2049"/>
    <n v="871430014"/>
    <s v="SERVICIO"/>
    <m/>
    <m/>
    <m/>
    <s v="CONTRATACION DE SERVICIO DE MANO DE OBRA PARA EL MANTENIMIENTO PREVENTIVO Y CORRECTIVO INTEGRAL PARA LAS MAQUINARIAS DE LA EPAM"/>
    <m/>
    <n v="1"/>
    <s v="UNIDAD   "/>
    <n v="44000"/>
    <n v="39285.714285714283"/>
    <n v="39285.71"/>
    <n v="0"/>
    <m/>
    <n v="0"/>
    <m/>
    <s v="MENOR CUANTIA "/>
    <m/>
    <x v="2"/>
    <s v="Mant. De Equipos y Herramientas"/>
    <m/>
    <m/>
    <m/>
    <d v="2020-03-20T00:00:00"/>
    <m/>
    <m/>
    <m/>
    <m/>
    <m/>
    <m/>
    <m/>
    <s v="S"/>
    <m/>
    <m/>
    <m/>
    <x v="3"/>
  </r>
  <r>
    <s v="2020"/>
    <n v="630253"/>
    <s v="O2009"/>
    <n v="532900011"/>
    <s v="OBRAS"/>
    <m/>
    <m/>
    <m/>
    <s v="CONSTRUCCIÓN DEL MURO PROVISIONAL CON PIEDRA ESCOLLERA AL INICIO DEL CANAL DE MESÍAS DEL RÍO PORTOVIEJO"/>
    <m/>
    <n v="1"/>
    <s v="UNIDAD   "/>
    <n v="31200"/>
    <n v="27857.142857142855"/>
    <n v="27857.142857142855"/>
    <n v="0"/>
    <m/>
    <n v="0"/>
    <m/>
    <s v="MENOR CUANTIA"/>
    <m/>
    <x v="3"/>
    <s v="Agua Potable"/>
    <m/>
    <m/>
    <m/>
    <d v="2020-01-31T00:00:00"/>
    <m/>
    <m/>
    <m/>
    <m/>
    <m/>
    <m/>
    <m/>
    <s v="S"/>
    <m/>
    <m/>
    <m/>
    <x v="3"/>
  </r>
  <r>
    <s v="2020"/>
    <n v="630237"/>
    <s v="S2006"/>
    <n v="853400422"/>
    <s v="SERVICIO"/>
    <m/>
    <m/>
    <m/>
    <s v="Limpieza del Cauce del Rio Portoviejo, ubicado en el sitio El Ceibal del Cantón Rocafuerte"/>
    <m/>
    <n v="1"/>
    <s v="UNIDAD   "/>
    <n v="30000"/>
    <n v="26785.714285714283"/>
    <n v="26785.714285714283"/>
    <n v="0"/>
    <m/>
    <n v="0"/>
    <m/>
    <s v="MENOR CUANTIA"/>
    <m/>
    <x v="3"/>
    <s v="Medio Ambiente"/>
    <m/>
    <m/>
    <m/>
    <d v="2020-05-01T00:00:00"/>
    <m/>
    <m/>
    <m/>
    <m/>
    <m/>
    <m/>
    <m/>
    <m/>
    <s v="S"/>
    <m/>
    <m/>
    <x v="0"/>
  </r>
  <r>
    <s v="2020"/>
    <n v="630209"/>
    <s v="S2004"/>
    <n v="853400422"/>
    <s v="SERVICIO"/>
    <m/>
    <m/>
    <m/>
    <s v="CONTRATACION DE GESTOR AMBIENTAL PARA MANEJO DE DESECHOS"/>
    <m/>
    <n v="1"/>
    <s v="UNIDAD   "/>
    <n v="70000"/>
    <n v="62499.999999999993"/>
    <n v="62499.999999999993"/>
    <n v="0"/>
    <m/>
    <n v="0"/>
    <m/>
    <s v="COTIZACION"/>
    <m/>
    <x v="3"/>
    <s v="Medio Ambiente"/>
    <m/>
    <m/>
    <m/>
    <d v="2020-02-15T00:00:00"/>
    <m/>
    <m/>
    <m/>
    <m/>
    <m/>
    <m/>
    <m/>
    <s v="S"/>
    <m/>
    <m/>
    <m/>
    <x v="3"/>
  </r>
  <r>
    <n v="2020"/>
    <n v="630209"/>
    <s v="S2068"/>
    <n v="853100216"/>
    <s v="SERVICIO"/>
    <m/>
    <m/>
    <m/>
    <s v="Contratación del servicio de desinfección y , o fumigación de las instalaciones del área operativas de la Empresa"/>
    <m/>
    <n v="1"/>
    <s v="UNIDAD"/>
    <n v="15000"/>
    <n v="13392.857142857141"/>
    <n v="13392.857142857141"/>
    <n v="0"/>
    <m/>
    <n v="0"/>
    <m/>
    <s v="SUBASTA INVERSA ELECTRONICA"/>
    <m/>
    <x v="2"/>
    <s v="Mantenimiento de infrastructura"/>
    <m/>
    <m/>
    <m/>
    <d v="2020-02-15T00:00:00"/>
    <m/>
    <m/>
    <m/>
    <m/>
    <m/>
    <m/>
    <m/>
    <s v="S"/>
    <m/>
    <m/>
    <m/>
    <x v="3"/>
  </r>
  <r>
    <n v="2020"/>
    <n v="630208"/>
    <s v="S2073"/>
    <n v="852500014"/>
    <s v="SERVICIO"/>
    <m/>
    <m/>
    <m/>
    <s v="Contratación de servicio de seguridad de personas y bienes del área de producción de acuerdo a necesidad institucional"/>
    <m/>
    <n v="1"/>
    <s v="UNIDAD"/>
    <n v="54000"/>
    <n v="48214.28571428571"/>
    <n v="48214.28571428571"/>
    <n v="0"/>
    <m/>
    <n v="0"/>
    <m/>
    <s v="SUBASTA INVERSA ELECTRONICA"/>
    <m/>
    <x v="2"/>
    <s v="ACTIVOS FIJOS"/>
    <m/>
    <m/>
    <m/>
    <d v="2020-01-15T00:00:00"/>
    <m/>
    <m/>
    <m/>
    <m/>
    <m/>
    <m/>
    <m/>
    <s v="S"/>
    <m/>
    <m/>
    <m/>
    <x v="3"/>
  </r>
  <r>
    <s v="2020"/>
    <n v="570201"/>
    <s v="S2034"/>
    <n v="713350012"/>
    <s v="SERVICIO"/>
    <s v="LICS-EPAM-CP-002-2020"/>
    <s v="CONTRATACION DE SEGUROS DE FIDELIDAD DE PERSONAL DE LA EMPRESA"/>
    <s v="Contratación del servicio de poliza de seguro de fidelidad y otros requeridos por la entidad a la Gerencia de Talento Humano."/>
    <s v="Contratación del servicio de poliza de seguro de fidelidad y otros requeridos por la entidad a la Gerencia de Talento Humano."/>
    <s v="Contratación del servicio de poliza de seguro de fidelidad y otros requeridos por la entidad a la Gerencia de Talento Humano."/>
    <n v="1"/>
    <s v="UNIDAD   "/>
    <n v="60000"/>
    <n v="53571.428571428565"/>
    <n v="53571.428571428565"/>
    <n v="16800"/>
    <n v="15000"/>
    <n v="5834.0800000000008"/>
    <n v="5209"/>
    <s v=" Licitación de Seguros "/>
    <s v="Adjudicado - Registro de Contratos "/>
    <x v="1"/>
    <s v="Selección y Desarrollo del Talento Humano"/>
    <n v="160"/>
    <s v="2020-PCP-23"/>
    <s v="2020-OT-7"/>
    <d v="2020-01-01T00:00:00"/>
    <d v="2020-03-04T00:00:00"/>
    <d v="2020-03-10T00:00:00"/>
    <d v="2020-04-01T00:00:00"/>
    <d v="2020-04-09T00:00:00"/>
    <d v="2020-03-22T00:00:00"/>
    <s v="365 DÍAS"/>
    <d v="2021-03-22T00:00:00"/>
    <s v="S"/>
    <m/>
    <m/>
    <s v="SIN POLIZAS PUBLICADAS EN EL PORTAL"/>
    <x v="1"/>
  </r>
  <r>
    <n v="2020"/>
    <n v="570201"/>
    <s v="S2070"/>
    <n v="713340318"/>
    <s v="SERVICIO"/>
    <s v="LICS-EPAM-CP-001-2020"/>
    <s v="CONTRATACIÓN DE SEGUROS"/>
    <s v="Contratación de seguros personales, de propiedad, planta, equipo y otros."/>
    <s v=" CONTRATACIÓN DE SEGUROS DE RAMOS GENERALES Y TECNICOS DE PROPIEDAD, PLANTA, EQUIPO Y OTROS DE LA EMPRESA PUBLICA AGUAS DE MANTA"/>
    <s v=" CONTRATACIÓN DE SEGUROS DE RAMOS GENERALES Y TECNICOS DE PROPIEDAD, PLANTA, EQUIPO Y OTROS DE LA EMPRESA PUBLICA AGUAS DE MANTA"/>
    <n v="1"/>
    <s v="UNIDAD "/>
    <n v="700000"/>
    <n v="624999.99999999988"/>
    <n v="624999.99999999988"/>
    <n v="435744.10880000005"/>
    <n v="389057.24"/>
    <n v="308679.89600000001"/>
    <n v="275607.05"/>
    <s v=" Licitación de Seguros "/>
    <s v="Adjudicado - Registro de Contratos "/>
    <x v="2"/>
    <s v="ACTIVOS FIJOS"/>
    <n v="158"/>
    <s v="2020-PCP-22"/>
    <s v="2020-OT-8"/>
    <d v="2020-03-01T00:00:00"/>
    <d v="2020-03-04T00:00:00"/>
    <d v="2020-03-10T00:00:00"/>
    <d v="2020-04-01T00:00:00"/>
    <d v="2020-04-09T00:00:00"/>
    <d v="2020-03-22T00:00:00"/>
    <s v="365 DÍAS"/>
    <d v="2021-03-22T00:00:00"/>
    <s v="S"/>
    <m/>
    <m/>
    <s v="SIN POLIZAS PUBLICADAS EN EL PORTAL"/>
    <x v="1"/>
  </r>
  <r>
    <n v="2020"/>
    <n v="531411"/>
    <s v="B2079"/>
    <n v="36111002106"/>
    <s v="BIEN"/>
    <m/>
    <m/>
    <m/>
    <s v="Adquisición de neumaticos para los vehiculos livianos del parque automotor "/>
    <m/>
    <n v="1"/>
    <s v="UNIDAD"/>
    <n v="0"/>
    <n v="0"/>
    <n v="0"/>
    <n v="0"/>
    <m/>
    <n v="0"/>
    <m/>
    <s v="CATALOGO ELECTRONICO"/>
    <m/>
    <x v="2"/>
    <s v="Mant. De Equipos y Herramientas"/>
    <m/>
    <m/>
    <m/>
    <d v="2020-01-15T00:00:00"/>
    <m/>
    <m/>
    <m/>
    <m/>
    <m/>
    <m/>
    <m/>
    <s v="S"/>
    <m/>
    <m/>
    <m/>
    <x v="3"/>
  </r>
  <r>
    <n v="2020"/>
    <n v="531407"/>
    <s v="B2090"/>
    <n v="452900019"/>
    <s v="BIEN"/>
    <m/>
    <m/>
    <m/>
    <s v="Adquisición de accesorios y dispositivos informáticos (memorias, discos duros, entre otros) según necesidad institucional."/>
    <m/>
    <n v="1"/>
    <s v="UNIDAD"/>
    <n v="4000"/>
    <n v="3571.4285714285711"/>
    <n v="3571.4285714285711"/>
    <n v="0"/>
    <m/>
    <n v="0"/>
    <m/>
    <s v="INFIMA CUANTIA"/>
    <m/>
    <x v="0"/>
    <s v="Tics"/>
    <m/>
    <m/>
    <m/>
    <d v="2020-02-15T00:00:00"/>
    <m/>
    <m/>
    <m/>
    <m/>
    <m/>
    <m/>
    <m/>
    <s v="S"/>
    <m/>
    <m/>
    <m/>
    <x v="2"/>
  </r>
  <r>
    <s v="2020"/>
    <n v="531406"/>
    <s v="B2047"/>
    <n v="439230011"/>
    <s v="BIEN"/>
    <m/>
    <m/>
    <m/>
    <s v="Adquisicion de extintores contra incendios de PQS o CO2 para las instalaciones de la EPAM."/>
    <m/>
    <n v="1"/>
    <s v="UNIDAD   "/>
    <n v="200"/>
    <n v="178.57142857142856"/>
    <n v="178.57142857142856"/>
    <n v="0"/>
    <m/>
    <n v="0"/>
    <m/>
    <s v="INFIMA CUANTIA"/>
    <m/>
    <x v="1"/>
    <s v="SEGURIDAD Y SALUD OCUPACIONAL"/>
    <m/>
    <m/>
    <m/>
    <d v="2020-01-01T00:00:00"/>
    <m/>
    <m/>
    <m/>
    <m/>
    <m/>
    <m/>
    <m/>
    <s v="S"/>
    <m/>
    <m/>
    <m/>
    <x v="2"/>
  </r>
  <r>
    <n v="2020"/>
    <n v="531406"/>
    <s v="B2070"/>
    <n v="439230011"/>
    <s v="BIEN"/>
    <m/>
    <m/>
    <m/>
    <s v="ADQUISICION DE EQUIPO DE EXTINTORES"/>
    <m/>
    <n v="1"/>
    <s v="UNIDAD   "/>
    <n v="8500"/>
    <n v="7589.2857142857138"/>
    <n v="7589.2857142857138"/>
    <n v="0"/>
    <m/>
    <n v="0"/>
    <m/>
    <s v="SUBASTA INVERSA ELECTRONICA"/>
    <m/>
    <x v="2"/>
    <s v="Mant. De Equipos y Herramientas"/>
    <m/>
    <m/>
    <m/>
    <d v="2020-02-15T00:00:00"/>
    <m/>
    <m/>
    <m/>
    <m/>
    <m/>
    <m/>
    <m/>
    <s v="S"/>
    <m/>
    <m/>
    <m/>
    <x v="3"/>
  </r>
  <r>
    <n v="2020"/>
    <n v="531404"/>
    <s v="B2064"/>
    <n v="962200561"/>
    <s v="BIEN"/>
    <m/>
    <m/>
    <m/>
    <s v="ADQUISICION DE INSUMOS BIENES Y MATERIALES PARA LA EJECUCION DE CAMPAÑAS COMUNITARIAS Y EVENTOS INSTITUCIONALES"/>
    <m/>
    <n v="1"/>
    <s v="UNIDAD   "/>
    <n v="5000"/>
    <n v="4464.2857142857138"/>
    <n v="4464.2857142857138"/>
    <n v="0"/>
    <m/>
    <n v="0"/>
    <m/>
    <s v="INFIMA CUANTIA"/>
    <m/>
    <x v="6"/>
    <s v="Comunicación"/>
    <m/>
    <m/>
    <m/>
    <d v="2020-03-10T00:00:00"/>
    <m/>
    <m/>
    <m/>
    <m/>
    <m/>
    <m/>
    <m/>
    <s v="S"/>
    <m/>
    <m/>
    <m/>
    <x v="2"/>
  </r>
  <r>
    <s v="2020"/>
    <n v="531403"/>
    <s v="B2055"/>
    <n v="3526000299"/>
    <s v="BIEN"/>
    <m/>
    <m/>
    <m/>
    <s v="Adquisición botiquines para primeros auxilios."/>
    <m/>
    <n v="1"/>
    <s v="UNIDAD   "/>
    <n v="500"/>
    <n v="446.42857142857139"/>
    <n v="446.42857142857139"/>
    <n v="0"/>
    <m/>
    <n v="0"/>
    <m/>
    <s v="INFIMA CUANTIA"/>
    <m/>
    <x v="1"/>
    <s v="SEGURIDAD Y SALUD OCUPACIONAL"/>
    <m/>
    <m/>
    <m/>
    <d v="2020-01-01T00:00:00"/>
    <m/>
    <m/>
    <m/>
    <m/>
    <m/>
    <m/>
    <m/>
    <s v="S"/>
    <m/>
    <m/>
    <m/>
    <x v="2"/>
  </r>
  <r>
    <n v="2020"/>
    <n v="531403"/>
    <s v="B2071"/>
    <n v="611730011"/>
    <s v="BIEN"/>
    <m/>
    <m/>
    <m/>
    <s v="ADQUISICION DE BOTIQUIN MEDICO PARA EL PARQUE AUTOMOTOR DE LA INSTITUCION "/>
    <m/>
    <n v="1"/>
    <s v="UNIDAD   "/>
    <n v="1800"/>
    <n v="1607.1428571428569"/>
    <n v="1607.1428571428569"/>
    <n v="0"/>
    <m/>
    <n v="0"/>
    <m/>
    <s v="INFIMA CUANTIA"/>
    <m/>
    <x v="2"/>
    <s v="Mant. De Equipos y Herramientas"/>
    <m/>
    <m/>
    <m/>
    <d v="2020-02-15T00:00:00"/>
    <m/>
    <m/>
    <m/>
    <m/>
    <m/>
    <m/>
    <m/>
    <s v="S"/>
    <m/>
    <m/>
    <m/>
    <x v="2"/>
  </r>
  <r>
    <n v="2020"/>
    <n v="531403"/>
    <s v="B2084"/>
    <n v="3812100115"/>
    <s v="BIEN"/>
    <m/>
    <m/>
    <m/>
    <s v="Adquisición de mobiliario de oficina para la renovación de los bienes muebles de la EP Aguas de Manta "/>
    <m/>
    <n v="1"/>
    <s v="UNIDAD"/>
    <n v="10000"/>
    <n v="8928.5714285714275"/>
    <n v="8928.5714285714275"/>
    <n v="0"/>
    <m/>
    <n v="0"/>
    <m/>
    <s v="CATALOGO ELECTRONICO"/>
    <m/>
    <x v="2"/>
    <s v="Mantenimiento de infrastructura"/>
    <m/>
    <m/>
    <m/>
    <d v="2020-01-15T00:00:00"/>
    <m/>
    <m/>
    <m/>
    <m/>
    <m/>
    <m/>
    <m/>
    <s v="S"/>
    <m/>
    <m/>
    <m/>
    <x v="3"/>
  </r>
  <r>
    <n v="2020"/>
    <n v="530824"/>
    <s v="B2066"/>
    <n v="325300019"/>
    <s v="BIEN"/>
    <m/>
    <m/>
    <m/>
    <s v="Adquisicion de insumos bienes y materiales para la ejecución de campañas comunitarias y eventos institucionales."/>
    <m/>
    <n v="1"/>
    <s v="UNIDAD   "/>
    <n v="20000"/>
    <n v="17857.142857142855"/>
    <n v="17857.142857142855"/>
    <n v="0"/>
    <m/>
    <n v="0"/>
    <m/>
    <s v="SUBASTA INVERSA ELECTRONICA"/>
    <m/>
    <x v="6"/>
    <s v="Comunicación"/>
    <m/>
    <m/>
    <m/>
    <d v="2020-03-10T00:00:00"/>
    <m/>
    <m/>
    <m/>
    <m/>
    <m/>
    <m/>
    <m/>
    <s v="S"/>
    <m/>
    <m/>
    <m/>
    <x v="3"/>
  </r>
  <r>
    <n v="2020"/>
    <n v="530813"/>
    <s v="B2072"/>
    <n v="612810015"/>
    <s v="BIEN"/>
    <m/>
    <m/>
    <m/>
    <s v="ADQUISICION DE REPUESTO PARA EL SERVICIO DE MANTENIMIENTO PREVENTIVO Y CORRECTIVO INTEGRAL PARA LOS VEHICULOS LIVIANOS DE LA EPAM"/>
    <m/>
    <n v="1"/>
    <s v="UNIDAD   "/>
    <n v="48000"/>
    <n v="42857.142857142855"/>
    <n v="42857.142857142855"/>
    <n v="0"/>
    <m/>
    <n v="0"/>
    <m/>
    <s v="BIENES Y SERVICIOS UNICOS"/>
    <m/>
    <x v="2"/>
    <s v="Mant. De Equipos y Herramientas"/>
    <m/>
    <m/>
    <m/>
    <d v="2020-04-01T00:00:00"/>
    <m/>
    <m/>
    <m/>
    <m/>
    <m/>
    <m/>
    <m/>
    <s v="S"/>
    <m/>
    <m/>
    <m/>
    <x v="3"/>
  </r>
  <r>
    <s v="2020"/>
    <n v="530811"/>
    <s v="B2049"/>
    <n v="319130013"/>
    <s v="BIEN"/>
    <m/>
    <m/>
    <m/>
    <s v="Adquisición de señaleticas para la identificacion de peligros, obligaciones, equipos de extincion y medios de evacuacion."/>
    <m/>
    <n v="1"/>
    <s v="UNIDAD   "/>
    <n v="7000"/>
    <n v="6249.9999999999991"/>
    <n v="6249.9999999999991"/>
    <n v="0"/>
    <m/>
    <n v="0"/>
    <m/>
    <s v="INFIMA CUANTIA"/>
    <m/>
    <x v="1"/>
    <s v="SEGURIDAD Y SALUD OCUPACIONAL"/>
    <m/>
    <m/>
    <m/>
    <d v="2020-01-01T00:00:00"/>
    <m/>
    <m/>
    <m/>
    <m/>
    <m/>
    <m/>
    <m/>
    <s v="S"/>
    <m/>
    <m/>
    <m/>
    <x v="2"/>
  </r>
  <r>
    <n v="2020"/>
    <n v="530811"/>
    <s v="B2082"/>
    <n v="4299215110"/>
    <s v="BIEN"/>
    <m/>
    <m/>
    <m/>
    <s v="Adquirir insumos, bienes, suministros eléctricos, de plomería, de carpintería, de señalización y otros materiales  de construcción de acuerdo a necesidad institucional para el árae administrativa"/>
    <m/>
    <n v="1"/>
    <s v="UNIDAD "/>
    <n v="15000"/>
    <n v="13392.857142857141"/>
    <n v="13392.857142857141"/>
    <n v="0"/>
    <m/>
    <n v="0"/>
    <m/>
    <s v="SUBASTA INVERSA ELECTRONICA"/>
    <m/>
    <x v="2"/>
    <s v="Mantenimiento de infrastructura"/>
    <m/>
    <m/>
    <m/>
    <d v="2020-02-15T00:00:00"/>
    <m/>
    <m/>
    <m/>
    <m/>
    <m/>
    <m/>
    <m/>
    <s v="S"/>
    <m/>
    <m/>
    <m/>
    <x v="3"/>
  </r>
  <r>
    <s v="2020"/>
    <n v="530809"/>
    <s v="B2053"/>
    <n v="3526000299"/>
    <s v="BIEN"/>
    <m/>
    <m/>
    <m/>
    <s v="Abastecer de insumos para consultorio medico y botiquines para primeros auxilios de la institucion"/>
    <m/>
    <n v="1"/>
    <s v="UNIDAD   "/>
    <n v="6000"/>
    <n v="5357.1428571428569"/>
    <n v="5357.14"/>
    <n v="0"/>
    <m/>
    <n v="0"/>
    <m/>
    <s v="SUBASTA INVERSA ELECTRONICA"/>
    <m/>
    <x v="1"/>
    <s v="SEGURIDAD Y SALUD OCUPACIONAL"/>
    <m/>
    <m/>
    <m/>
    <d v="2020-01-01T00:00:00"/>
    <m/>
    <m/>
    <m/>
    <m/>
    <m/>
    <m/>
    <m/>
    <s v="S"/>
    <m/>
    <m/>
    <m/>
    <x v="3"/>
  </r>
  <r>
    <n v="2020"/>
    <n v="530805"/>
    <s v="B2080"/>
    <n v="341300014"/>
    <s v="BIEN"/>
    <m/>
    <s v="ADQUISICIÓN DE MATERIALES DE ASEO Y LIMPIEZA"/>
    <s v="Adquirir materiales de aseo para mantenimiento y  limpieza de las áreas administrativas de la institución"/>
    <s v="Adquirir materiales de aseo para mantenimiento y  limpieza de las áreas administrativas de la institución"/>
    <s v="ADQUISICIÓN DE MATERIALES DE ASEO, LIMPIEZA Y DESINFECCIÓN PARA USO DE LAS ÁREAS PERTENECIENTES A LA EMPRESA PÚBLICA AGUAS DE MANTA."/>
    <n v="1"/>
    <s v="UNIDAD"/>
    <n v="25500"/>
    <n v="22767.857142857141"/>
    <n v="22767.86"/>
    <n v="19585.876800000002"/>
    <n v="17487.39"/>
    <n v="19222.235199999999"/>
    <n v="17162.71"/>
    <s v="CATALOGO ELECTRONICO"/>
    <s v="EJECUCIÓN DE CONTRATO"/>
    <x v="2"/>
    <s v="Mantenimiento de infrastructura"/>
    <n v="149"/>
    <s v="2020-PCC-3 /  2020-PCC-4"/>
    <s v="2020-OCA-40 / 2020-OCA-41 / 2020-OCA-42 / 2020-OCA-43 / 2020-OCA-44 / 2020-OCA-45 / 2020-OCA-46 / 2020-OCA-47 / 2020-OCA-48  / 2020-OCA-111 / 2020-OCA-50 "/>
    <d v="2020-02-15T00:00:00"/>
    <d v="2020-02-26T00:00:00"/>
    <d v="2020-03-11T00:00:00"/>
    <d v="2020-03-13T00:00:00"/>
    <d v="2020-03-16T00:00:00"/>
    <d v="2020-03-13T00:00:00"/>
    <s v="30 DÍAS"/>
    <m/>
    <s v="S"/>
    <m/>
    <m/>
    <m/>
    <x v="1"/>
  </r>
  <r>
    <n v="2020"/>
    <n v="530805"/>
    <s v="B2081"/>
    <n v="341300014"/>
    <s v="BIEN"/>
    <s v="RCCE-EPAM-CP-002-2020"/>
    <s v="ADQUISICIÓN DE MATERIALES DE ASEO Y LIMPIEZA"/>
    <s v="Adquirir materiales de aseo para mantenimiento y  limpieza de las áreas de produccion de la institución"/>
    <s v="Adquirir materiales de aseo para mantenimiento y  limpieza de las áreas de produccion de la institución"/>
    <s v="ADQUISICIÓN DE MATERIALES DE ASEO, LIMPIEZA Y DESINFECCIÓN PARA USO DE LAS ÁREAS PERTENECIENTES A LA EMPRESA PÚBLICA AGUAS DE MANTA."/>
    <n v="1"/>
    <s v="UNIDAD"/>
    <n v="22432.78"/>
    <n v="20029.267857142855"/>
    <n v="20029.27"/>
    <n v="19840.9568"/>
    <n v="17715.14"/>
    <n v="19840.9568"/>
    <n v="17715.14"/>
    <s v="CATALOGO ELECTRONICO"/>
    <s v="EJECUCIÓN DE CONTRATO"/>
    <x v="2"/>
    <s v="Mantenimiento de infrastructura"/>
    <n v="149"/>
    <s v="2020-PCC-3  / 2020-PCC-4   "/>
    <s v="2020-OCA-40 / 41 /42 / 43/ 44/ 45/ 46/47/48 / 111 / 50 "/>
    <d v="2020-02-15T00:00:00"/>
    <d v="2020-02-26T00:00:00"/>
    <d v="2020-03-11T00:00:00"/>
    <d v="2020-03-11T00:00:00"/>
    <d v="2020-02-13T00:00:00"/>
    <d v="2020-02-13T00:00:00"/>
    <s v="30 DÍAS"/>
    <m/>
    <s v="S"/>
    <m/>
    <m/>
    <m/>
    <x v="1"/>
  </r>
  <r>
    <n v="2020"/>
    <n v="530804"/>
    <s v="B2086"/>
    <n v="321290418"/>
    <s v="BIEN"/>
    <m/>
    <m/>
    <m/>
    <s v="Contar con el servicio de suministros de materiales de oficina para el área administrativa, para el desarrollo de las actividades de la institución"/>
    <m/>
    <n v="1"/>
    <s v="UNIDAD"/>
    <n v="20000"/>
    <n v="17857.142857142855"/>
    <n v="17857.142857142855"/>
    <n v="0"/>
    <m/>
    <n v="0"/>
    <m/>
    <s v="CATALOGO ELECTRONICO"/>
    <m/>
    <x v="2"/>
    <s v="ACTIVOS FIJOS"/>
    <m/>
    <m/>
    <m/>
    <d v="2020-01-01T00:00:00"/>
    <m/>
    <m/>
    <m/>
    <m/>
    <m/>
    <m/>
    <m/>
    <s v="S"/>
    <m/>
    <m/>
    <m/>
    <x v="3"/>
  </r>
  <r>
    <n v="2020"/>
    <n v="530803"/>
    <s v="B2076"/>
    <n v="611910013"/>
    <s v="BIEN"/>
    <m/>
    <m/>
    <m/>
    <s v="Adquisición de Combustible, Adquisición de Lubricantes, Trabajos de mantenimiento de los vehículos de la empresa de acuerdo a necesidad institucional"/>
    <m/>
    <n v="1"/>
    <s v="UNIDAD   "/>
    <n v="38000"/>
    <n v="33928.571428571428"/>
    <n v="33928.571428571428"/>
    <n v="0"/>
    <m/>
    <n v="0"/>
    <m/>
    <s v="SUBASTA INVERSA ELECTRONICA"/>
    <m/>
    <x v="2"/>
    <s v="Mant. De Equipos y Herramientas"/>
    <m/>
    <m/>
    <m/>
    <d v="2020-01-15T00:00:00"/>
    <m/>
    <m/>
    <m/>
    <m/>
    <m/>
    <m/>
    <m/>
    <s v="S"/>
    <m/>
    <m/>
    <m/>
    <x v="3"/>
  </r>
  <r>
    <s v="2020"/>
    <n v="530802"/>
    <s v="B2050"/>
    <n v="881220012"/>
    <s v="BIEN"/>
    <s v="RCCE-EPAM-CP-001-2020"/>
    <s v="UNIFORMES DE TRABAJO y EQUIPOS DE PROTECCION PERSONAL&#10;(Administrativo)"/>
    <s v="Adquisicion de uniformes y equipos de proteccion personal para servidores (ADMINISTRATIVO)"/>
    <s v="Adquisicion de uniformes y equipos de proteccion personal para servidores ADMINISTRATIVO"/>
    <s v="ADQUISICION DE UNIFORMES OPERATIVOS Y ADMINISTRATIVOS PARA LOS TRABAJADORES Y SERVIDORES AMPARADOS A LA LOEP Y CODIGO DE TRABAJO "/>
    <n v="1"/>
    <s v="UNIDAD   "/>
    <n v="46000"/>
    <n v="41071.428571428565"/>
    <n v="41071.43"/>
    <n v="19840.553599999999"/>
    <n v="17714.78"/>
    <n v="19840.553599999999"/>
    <n v="17714.78"/>
    <s v="CATALOGO ELECTRONICO"/>
    <s v="EJECUCIÓN DE CONTRATO"/>
    <x v="1"/>
    <s v="SEGURIDAD Y SALUD OCUPACIONAL"/>
    <n v="87"/>
    <s v="2020-PCC-2"/>
    <s v="2020-OCA-33 /34 /35 / 37 / 38"/>
    <d v="2020-01-01T00:00:00"/>
    <d v="2020-01-28T00:00:00"/>
    <d v="2020-02-27T00:00:00"/>
    <d v="2020-02-28T00:00:00"/>
    <d v="2020-02-28T00:00:00"/>
    <d v="2020-02-28T00:00:00"/>
    <s v="60 días"/>
    <d v="2020-05-22T00:00:00"/>
    <s v="S"/>
    <m/>
    <m/>
    <s v="LA REFORMA POR $ 26000,00 DE FEBRERO SE LA CONSIDERO CON LA PARTIDA PRESUPUESTARIA (5,1,07,06  PAGOS POR BENEFICIOS POR JUBILACIÓN) PARTIDA  QUE NOS PARTE DEL PAC"/>
    <x v="1"/>
  </r>
  <r>
    <s v="2020"/>
    <n v="530801"/>
    <s v="B2051"/>
    <n v="180000011"/>
    <s v="BIEN"/>
    <s v="SIE-EPAM-CP-008-2019 "/>
    <s v="PROGRAMA DE PREVENCION&#10;PLAN DE HIDRATACION"/>
    <s v="Dotación de agua apta para el consumo a las instalaciones de la institucion, en cumplimiento al Art. 39 del D.E. 2393"/>
    <s v="Dotación de agua apta para el consumo a las instalaciones de la institucion, en cumplimiento al Art. 39 del D.E. 2393"/>
    <m/>
    <n v="1"/>
    <s v="UNIDAD   "/>
    <n v="27000"/>
    <n v="24107.142857142855"/>
    <n v="24107.14"/>
    <n v="23668.736000000001"/>
    <n v="21132.799999999999"/>
    <n v="23249.408000000003"/>
    <n v="20758.400000000001"/>
    <s v="SUBASTA INVERSA ELECTRONICA"/>
    <s v="EJECUCIÓN DE CONTRATO"/>
    <x v="1"/>
    <s v="SEGURIDAD Y SALUD OCUPACIONAL"/>
    <m/>
    <m/>
    <s v="  2020-OC-21"/>
    <d v="2020-01-01T00:00:00"/>
    <m/>
    <d v="2020-12-24T00:00:00"/>
    <d v="2020-01-20T00:00:00"/>
    <d v="2020-01-15T00:00:00"/>
    <d v="2020-01-31T00:00:00"/>
    <s v="365 DÍAS"/>
    <m/>
    <s v="S"/>
    <m/>
    <m/>
    <s v="LA REFORMA POR $ 2000,00 DE FEBRERO SE LA CONSIDERO CON LA PARTIDA PRESUPUESTARIA (5,1,07,06  PAGOS POR BENEFICIOS POR JUBILACIÓN) PARTIDA  QUE NOS PARTE DEL PAC"/>
    <x v="3"/>
  </r>
  <r>
    <n v="2020"/>
    <n v="530702"/>
    <s v="S2077"/>
    <n v="5129000112"/>
    <s v="SERVICIO"/>
    <m/>
    <m/>
    <m/>
    <s v="Adquisicion, actualizacion y renovacion de licencias de uso de paquetes informaticos."/>
    <m/>
    <n v="1"/>
    <s v="UNIDAD"/>
    <n v="20000"/>
    <n v="17857.142857142855"/>
    <n v="17857.142857142855"/>
    <n v="0"/>
    <m/>
    <n v="0"/>
    <m/>
    <s v="BIENES Y SERVICIOS UNICOS"/>
    <m/>
    <x v="0"/>
    <s v="Tics"/>
    <m/>
    <m/>
    <m/>
    <d v="2020-03-04T00:00:00"/>
    <m/>
    <m/>
    <m/>
    <m/>
    <m/>
    <m/>
    <m/>
    <s v="S"/>
    <m/>
    <m/>
    <m/>
    <x v="3"/>
  </r>
  <r>
    <n v="2020"/>
    <n v="530702"/>
    <s v="S2078"/>
    <n v="512900021"/>
    <s v="SERVICIO"/>
    <m/>
    <m/>
    <m/>
    <s v="ACTUALIZACION DE SOFTWARE ADQUIRIDO POR LA ALIANZA EPAM - VEOLIA"/>
    <m/>
    <n v="1"/>
    <s v="UNIDAD"/>
    <n v="8000"/>
    <n v="7142.8571428571422"/>
    <n v="7142.8571428571422"/>
    <n v="0"/>
    <m/>
    <n v="0"/>
    <m/>
    <s v="SUBASTA INVERSA ELECTRONICA"/>
    <m/>
    <x v="0"/>
    <s v="Tics"/>
    <m/>
    <m/>
    <m/>
    <d v="2020-02-15T00:00:00"/>
    <m/>
    <m/>
    <m/>
    <m/>
    <m/>
    <m/>
    <m/>
    <s v="S"/>
    <m/>
    <m/>
    <m/>
    <x v="3"/>
  </r>
  <r>
    <n v="2020"/>
    <n v="530702"/>
    <s v="S2079"/>
    <n v="5129000112"/>
    <s v="SERVICIO"/>
    <m/>
    <m/>
    <m/>
    <s v="Suscripción anual por servicio de consulta a bases de datos jurídicas en línea LEXISFinder"/>
    <m/>
    <n v="1"/>
    <s v="UNIDAD"/>
    <n v="1000"/>
    <n v="892.85714285714278"/>
    <n v="892.85714285714278"/>
    <n v="0"/>
    <m/>
    <n v="0"/>
    <m/>
    <s v="BIENES Y SERVICIOS UNICOS"/>
    <m/>
    <x v="7"/>
    <s v="Jurídico"/>
    <m/>
    <m/>
    <m/>
    <d v="2020-02-15T00:00:00"/>
    <m/>
    <m/>
    <m/>
    <m/>
    <m/>
    <m/>
    <m/>
    <s v="S"/>
    <m/>
    <m/>
    <m/>
    <x v="3"/>
  </r>
  <r>
    <n v="2020"/>
    <n v="530701"/>
    <s v="S2074"/>
    <n v="871300011"/>
    <s v="SERVICIO"/>
    <m/>
    <m/>
    <m/>
    <s v="Mantenimiento correctivo del Sistema Informatico K2B."/>
    <m/>
    <n v="1"/>
    <s v="UNIDAD"/>
    <n v="51000"/>
    <n v="45535.714285714283"/>
    <n v="45535.714285714283"/>
    <n v="0"/>
    <m/>
    <n v="0"/>
    <m/>
    <s v="BIENES Y SERVICIOS UNICOS"/>
    <m/>
    <x v="0"/>
    <s v="Tics"/>
    <m/>
    <m/>
    <m/>
    <d v="2020-02-01T00:00:00"/>
    <m/>
    <m/>
    <m/>
    <m/>
    <m/>
    <m/>
    <m/>
    <s v="S"/>
    <m/>
    <m/>
    <m/>
    <x v="3"/>
  </r>
  <r>
    <s v="2020"/>
    <n v="530612"/>
    <s v="S2032"/>
    <n v="9290000122"/>
    <s v="SERVICIO"/>
    <m/>
    <m/>
    <m/>
    <s v="Servicio especializado de capacitacion, adiestramiento y entrenamiento . ADMINISTRATIVO"/>
    <m/>
    <n v="1"/>
    <s v="UNIDAD   "/>
    <n v="20000"/>
    <n v="17857.142857142855"/>
    <n v="17857.142857142855"/>
    <n v="0"/>
    <m/>
    <n v="0"/>
    <m/>
    <s v="MENOR CUANTIA"/>
    <m/>
    <x v="1"/>
    <s v="Selección y Desarrollo del Talento Humano"/>
    <m/>
    <m/>
    <m/>
    <d v="2020-01-01T00:00:00"/>
    <m/>
    <m/>
    <m/>
    <m/>
    <m/>
    <m/>
    <m/>
    <s v="S"/>
    <m/>
    <m/>
    <m/>
    <x v="3"/>
  </r>
  <r>
    <s v="2020"/>
    <n v="630603"/>
    <s v="S2033"/>
    <n v="9290000122"/>
    <s v="SERVICIO"/>
    <m/>
    <m/>
    <m/>
    <s v="Servicio especializado de capacitacion, adiestramiento y entrenamiento . PRODUCCION"/>
    <m/>
    <n v="1"/>
    <s v="UNIDAD   "/>
    <n v="15500"/>
    <n v="13839.285714285714"/>
    <n v="13839.285714285714"/>
    <n v="0"/>
    <m/>
    <n v="0"/>
    <m/>
    <s v="MENOR CUANTIA"/>
    <m/>
    <x v="1"/>
    <s v="Selección y Desarrollo del Talento Humano"/>
    <m/>
    <m/>
    <m/>
    <d v="2020-01-01T00:00:00"/>
    <m/>
    <m/>
    <m/>
    <m/>
    <m/>
    <m/>
    <m/>
    <s v="S"/>
    <m/>
    <m/>
    <m/>
    <x v="3"/>
  </r>
  <r>
    <n v="2020"/>
    <n v="530602"/>
    <s v="C2009"/>
    <n v="822110111"/>
    <s v="CONSULTORIA"/>
    <m/>
    <m/>
    <m/>
    <s v="Contratación de consultoria para ejecución de auditoria externa financiera"/>
    <m/>
    <n v="1"/>
    <s v="UNIDAD"/>
    <n v="35000"/>
    <n v="31249.999999999996"/>
    <n v="31249.999999999996"/>
    <n v="0"/>
    <m/>
    <n v="0"/>
    <m/>
    <s v="CONTRATACION DIRECTA"/>
    <m/>
    <x v="8"/>
    <s v="Financiero"/>
    <m/>
    <m/>
    <m/>
    <d v="2020-05-01T00:00:00"/>
    <m/>
    <m/>
    <m/>
    <m/>
    <m/>
    <m/>
    <m/>
    <m/>
    <s v="S"/>
    <m/>
    <m/>
    <x v="0"/>
  </r>
  <r>
    <n v="2020"/>
    <n v="530601"/>
    <s v="C2010"/>
    <n v="831390011"/>
    <s v="CONSULTORIA"/>
    <m/>
    <m/>
    <m/>
    <s v="Contratación de consultorías, asesorías e investigaciones profesionales, técnicas y adquisición de herramietas tecnologicas de acuerdo a requerimiento institucional."/>
    <m/>
    <n v="1"/>
    <s v="UNIDAD"/>
    <n v="30000"/>
    <n v="26785.714285714283"/>
    <n v="26785.714285714283"/>
    <n v="0"/>
    <m/>
    <n v="0"/>
    <m/>
    <s v="CONTRATACION DIRECTA"/>
    <m/>
    <x v="8"/>
    <s v="Financiero"/>
    <m/>
    <m/>
    <m/>
    <d v="2020-10-01T00:00:00"/>
    <m/>
    <m/>
    <m/>
    <m/>
    <m/>
    <m/>
    <m/>
    <m/>
    <m/>
    <s v="S"/>
    <m/>
    <x v="0"/>
  </r>
  <r>
    <n v="2020"/>
    <n v="530601"/>
    <s v="C2011"/>
    <n v="821200011"/>
    <s v="CONSULTORIA"/>
    <m/>
    <m/>
    <m/>
    <s v="Consultoría para asesoramiento jurídico según necesidades institucionales."/>
    <m/>
    <n v="1"/>
    <s v="UNIDAD"/>
    <n v="8000"/>
    <n v="7142.8571428571422"/>
    <n v="7142.8571428571422"/>
    <n v="0"/>
    <m/>
    <n v="0"/>
    <m/>
    <s v="CONTRATACION DIRECTA"/>
    <m/>
    <x v="7"/>
    <s v="Jurídico"/>
    <m/>
    <m/>
    <m/>
    <d v="2020-06-01T00:00:00"/>
    <m/>
    <m/>
    <m/>
    <m/>
    <m/>
    <m/>
    <m/>
    <m/>
    <s v="S"/>
    <m/>
    <m/>
    <x v="0"/>
  </r>
  <r>
    <n v="2020"/>
    <n v="530505"/>
    <s v="S2054"/>
    <n v="643220111"/>
    <s v="SERVICIO"/>
    <m/>
    <m/>
    <m/>
    <s v="Alquiler de toda clase de vehículo según necesidad institucional"/>
    <m/>
    <n v="1"/>
    <s v="UNIDAD   "/>
    <n v="1000"/>
    <n v="892.85714285714278"/>
    <n v="892.85714285714278"/>
    <n v="0"/>
    <m/>
    <n v="0"/>
    <m/>
    <s v="SUBASTA INVERSA ELECTRONICA"/>
    <m/>
    <x v="2"/>
    <s v="Mant. De Equipos y Herramientas"/>
    <m/>
    <m/>
    <m/>
    <d v="2020-04-01T00:00:00"/>
    <m/>
    <m/>
    <m/>
    <m/>
    <m/>
    <m/>
    <m/>
    <s v="S"/>
    <m/>
    <m/>
    <m/>
    <x v="3"/>
  </r>
  <r>
    <s v="2020"/>
    <n v="630605"/>
    <s v="C2001"/>
    <n v="8313100121"/>
    <s v="CONSULTORIA"/>
    <m/>
    <m/>
    <m/>
    <s v="ELABORACION DE ESTUDIOS PARA OBRAS HIDROSANITARIAS EN SAN MATEO"/>
    <m/>
    <n v="1"/>
    <s v="UNIDAD   "/>
    <n v="100000"/>
    <n v="89285.714285714275"/>
    <n v="89285.714285714275"/>
    <n v="0"/>
    <m/>
    <n v="0"/>
    <m/>
    <s v="LISTA CORTA"/>
    <m/>
    <x v="3"/>
    <s v="Alcantarillado Sanitario"/>
    <m/>
    <m/>
    <m/>
    <d v="2020-03-01T00:00:00"/>
    <m/>
    <m/>
    <m/>
    <m/>
    <m/>
    <m/>
    <m/>
    <s v="S"/>
    <m/>
    <m/>
    <m/>
    <x v="3"/>
  </r>
  <r>
    <n v="2020"/>
    <n v="530417"/>
    <s v="S2062"/>
    <n v="834100012"/>
    <s v="SERVICIO"/>
    <m/>
    <m/>
    <m/>
    <s v="Mantenimiento, reparación y adecuación de espacios con la instalación de mamparas, piso, paredes, techo y, o cableado estructurado de acuerdo a necesidad Institucional AREA ADMINISTRATIVA"/>
    <m/>
    <n v="1"/>
    <s v="UNIDAD"/>
    <n v="20000"/>
    <n v="17857.142857142855"/>
    <n v="17857.14"/>
    <n v="0"/>
    <m/>
    <n v="0"/>
    <m/>
    <s v="MENOR CUANTIA "/>
    <m/>
    <x v="2"/>
    <s v="Mantenimiento de infrastructura"/>
    <m/>
    <m/>
    <m/>
    <d v="2020-02-15T00:00:00"/>
    <m/>
    <m/>
    <m/>
    <m/>
    <m/>
    <m/>
    <m/>
    <s v="S"/>
    <m/>
    <m/>
    <m/>
    <x v="3"/>
  </r>
  <r>
    <n v="2020"/>
    <n v="530405"/>
    <s v="S2051"/>
    <n v="871410011"/>
    <s v="SERVICIO"/>
    <m/>
    <m/>
    <m/>
    <s v="CONTRATACION DE SERVICIO DE MANTENIMIENTO PREVENTIVO Y CORRECTIVO DE LOS VEHICULOS DEL AREA ADMINISTRATIVAS DE ACUERDO A NECESIDAD INSTITUCIONAL"/>
    <m/>
    <n v="1"/>
    <s v="UNIDAD   "/>
    <n v="48000"/>
    <n v="42857.142857142855"/>
    <n v="42857.142857142855"/>
    <n v="0"/>
    <m/>
    <n v="0"/>
    <m/>
    <s v="MENOR CUANTIA "/>
    <m/>
    <x v="2"/>
    <s v="Mant. De Equipos y Herramientas"/>
    <m/>
    <m/>
    <m/>
    <d v="2020-04-01T00:00:00"/>
    <m/>
    <m/>
    <m/>
    <m/>
    <m/>
    <m/>
    <m/>
    <s v="S"/>
    <m/>
    <m/>
    <m/>
    <x v="3"/>
  </r>
  <r>
    <n v="2020"/>
    <n v="530404"/>
    <s v="S2072"/>
    <n v="859901911"/>
    <s v="SERVICIO"/>
    <m/>
    <m/>
    <m/>
    <s v="Contratación del servicio de reubicación, mantenimiento preventivo y correctivo e instalación de aires acondicionados en la institución"/>
    <m/>
    <n v="1"/>
    <s v="UNIDAD"/>
    <n v="80000"/>
    <n v="71428.57142857142"/>
    <n v="71428.570000000007"/>
    <n v="0"/>
    <m/>
    <n v="0"/>
    <m/>
    <s v="SUBASTA INVERSA ELECTRONICA"/>
    <m/>
    <x v="2"/>
    <s v="Mantenimiento de infrastructura"/>
    <m/>
    <m/>
    <m/>
    <d v="2020-01-15T00:00:00"/>
    <m/>
    <m/>
    <m/>
    <m/>
    <m/>
    <m/>
    <m/>
    <s v="S"/>
    <m/>
    <m/>
    <m/>
    <x v="3"/>
  </r>
  <r>
    <n v="2020"/>
    <n v="530403"/>
    <s v="S2066"/>
    <n v="834100012"/>
    <s v="SERVICIO"/>
    <m/>
    <m/>
    <m/>
    <s v="Contratación del servicio de mantenimiento de los bienes muebles de la institución"/>
    <m/>
    <n v="1"/>
    <s v="UNIDAD"/>
    <n v="10000"/>
    <n v="8928.5714285714275"/>
    <n v="8928.5714285714275"/>
    <n v="0"/>
    <m/>
    <n v="0"/>
    <m/>
    <s v="MENOR CUANTIA "/>
    <m/>
    <x v="2"/>
    <s v="ACTIVOS FIJOS"/>
    <m/>
    <m/>
    <m/>
    <d v="2020-02-15T00:00:00"/>
    <m/>
    <m/>
    <m/>
    <m/>
    <m/>
    <m/>
    <m/>
    <s v="S"/>
    <m/>
    <m/>
    <m/>
    <x v="3"/>
  </r>
  <r>
    <n v="2020"/>
    <n v="530246"/>
    <s v="S2058"/>
    <n v="873400032"/>
    <s v="SERVICIO"/>
    <m/>
    <m/>
    <m/>
    <s v="SERVICIO DE RASTREO SATELITAL PARA LOS VEHICULOS Y MAQUINARIAS DEL PARQUE AUTOMOTOR DE LA EPAM "/>
    <m/>
    <n v="1"/>
    <s v="UNIDAD   "/>
    <n v="8000"/>
    <n v="7142.8571428571422"/>
    <n v="7142.86"/>
    <n v="0"/>
    <m/>
    <n v="0"/>
    <m/>
    <s v="SUBASTA INVERSA ELECTRONICA"/>
    <m/>
    <x v="2"/>
    <s v="Mant. De Equipos y Herramientas"/>
    <m/>
    <m/>
    <m/>
    <d v="2020-01-01T00:00:00"/>
    <m/>
    <m/>
    <m/>
    <m/>
    <m/>
    <m/>
    <m/>
    <s v="S"/>
    <m/>
    <m/>
    <m/>
    <x v="3"/>
  </r>
  <r>
    <n v="2020"/>
    <n v="530209"/>
    <s v="S2067"/>
    <n v="853100216"/>
    <s v="SERVICIO"/>
    <m/>
    <m/>
    <m/>
    <s v="Contratación del servicio de desinfección y/o fumigación de las instalaciones del área administrativa de la Empresa"/>
    <m/>
    <n v="1"/>
    <s v="UNIDAD"/>
    <n v="30000"/>
    <n v="26785.714285714283"/>
    <n v="26785.714285714283"/>
    <n v="0"/>
    <m/>
    <n v="0"/>
    <m/>
    <s v="MENOR CUANTIA "/>
    <m/>
    <x v="2"/>
    <s v="Mantenimiento de infrastructura"/>
    <m/>
    <m/>
    <m/>
    <d v="2020-02-15T00:00:00"/>
    <m/>
    <m/>
    <m/>
    <m/>
    <m/>
    <m/>
    <m/>
    <s v="S"/>
    <m/>
    <m/>
    <m/>
    <x v="3"/>
  </r>
  <r>
    <n v="2020"/>
    <n v="530208"/>
    <s v="S2071"/>
    <n v="852500014"/>
    <s v="SERVICIO"/>
    <m/>
    <m/>
    <m/>
    <s v="Contratación de servicio de seguridad de personas y bienes del área administrativa de acuerdo a necesidad institucional"/>
    <m/>
    <n v="1"/>
    <s v="UNIDAD"/>
    <n v="111023.56"/>
    <n v="99128.178571428565"/>
    <n v="99128.178571428565"/>
    <n v="0"/>
    <m/>
    <n v="0"/>
    <m/>
    <s v="SUBASTA INVERSA ELECTRONICA"/>
    <m/>
    <x v="2"/>
    <s v="ACTIVOS FIJOS"/>
    <m/>
    <m/>
    <m/>
    <d v="2020-02-01T00:00:00"/>
    <m/>
    <m/>
    <m/>
    <m/>
    <m/>
    <m/>
    <m/>
    <s v="S"/>
    <m/>
    <m/>
    <m/>
    <x v="3"/>
  </r>
  <r>
    <n v="2020"/>
    <n v="530204"/>
    <s v="S2044"/>
    <n v="836100021"/>
    <s v="SERVICIO"/>
    <m/>
    <m/>
    <m/>
    <s v="CONTRATACION DE SERVICIO DE VALLAS BANNERS LINAS PUBLICITARIAS TRIPTICOS VOLANTES MICROPERFORADOS SEGÚN NECESIDAD INSTITUCIONAL"/>
    <m/>
    <n v="1"/>
    <s v="UNIDAD   "/>
    <n v="10000"/>
    <n v="8928.5714285714275"/>
    <n v="8928.57"/>
    <n v="0"/>
    <m/>
    <n v="0"/>
    <m/>
    <s v="SUBASTA INVERSA ELECTRONICA"/>
    <m/>
    <x v="6"/>
    <s v="Comunicación"/>
    <m/>
    <m/>
    <m/>
    <d v="2020-03-15T00:00:00"/>
    <m/>
    <m/>
    <m/>
    <m/>
    <m/>
    <m/>
    <m/>
    <s v="S"/>
    <m/>
    <m/>
    <m/>
    <x v="3"/>
  </r>
  <r>
    <n v="2020"/>
    <n v="530207"/>
    <s v="S2046"/>
    <n v="951100014"/>
    <s v="SERVICIO"/>
    <m/>
    <m/>
    <m/>
    <s v="Difusión de información institucional por medios escritos"/>
    <m/>
    <n v="1"/>
    <s v="UNIDAD   "/>
    <n v="10000"/>
    <n v="8928.5714285714275"/>
    <n v="8928.57"/>
    <n v="0"/>
    <m/>
    <n v="0"/>
    <m/>
    <s v="COMUNICACION SOCIAL CONTRATACION DIRECTA"/>
    <m/>
    <x v="6"/>
    <s v="Comunicación"/>
    <m/>
    <m/>
    <m/>
    <d v="2020-01-15T00:00:00"/>
    <m/>
    <m/>
    <m/>
    <m/>
    <m/>
    <m/>
    <m/>
    <s v="S"/>
    <m/>
    <m/>
    <m/>
    <x v="3"/>
  </r>
  <r>
    <n v="2020"/>
    <n v="530205"/>
    <s v="S2047"/>
    <n v="836100011"/>
    <s v="SERVICIO"/>
    <m/>
    <m/>
    <m/>
    <s v="Visitas a planteles educativos de nivel primario del cantón a traves de presentaciones ludicas y didáctica"/>
    <m/>
    <n v="1"/>
    <s v="UNIDAD"/>
    <n v="6000"/>
    <n v="5357.1428571428569"/>
    <n v="5357.1428571428569"/>
    <n v="0"/>
    <m/>
    <n v="0"/>
    <m/>
    <s v="INFIMA CUANTIA"/>
    <m/>
    <x v="6"/>
    <s v="Comunicación"/>
    <m/>
    <m/>
    <m/>
    <d v="2020-05-01T00:00:00"/>
    <m/>
    <m/>
    <m/>
    <m/>
    <m/>
    <m/>
    <m/>
    <m/>
    <s v="S"/>
    <m/>
    <m/>
    <x v="2"/>
  </r>
  <r>
    <n v="2020"/>
    <n v="530204"/>
    <s v="S2041"/>
    <n v="891211011"/>
    <s v="SERVICIO"/>
    <m/>
    <m/>
    <m/>
    <s v="CONTRATACION DE SERVICIO DE IMPRENTA"/>
    <m/>
    <n v="1"/>
    <s v="UNIDAD   "/>
    <n v="3000"/>
    <n v="2678.5714285714284"/>
    <n v="2678.5714285714284"/>
    <n v="0"/>
    <m/>
    <n v="0"/>
    <m/>
    <s v="INFIMA CUANTIA"/>
    <m/>
    <x v="5"/>
    <s v="Operaciones Comerciales"/>
    <m/>
    <m/>
    <m/>
    <d v="2020-02-03T00:00:00"/>
    <m/>
    <m/>
    <m/>
    <m/>
    <m/>
    <m/>
    <m/>
    <s v="S"/>
    <m/>
    <m/>
    <m/>
    <x v="2"/>
  </r>
  <r>
    <n v="2020"/>
    <n v="530204"/>
    <s v="S2048"/>
    <n v="836900315"/>
    <s v="SERVICIO"/>
    <m/>
    <m/>
    <m/>
    <s v="Contratación del servicio para la implementacion de marca institucional según necesidad."/>
    <m/>
    <n v="1"/>
    <s v="UNIDAD   "/>
    <n v="30000"/>
    <n v="26785.714285714283"/>
    <n v="26785.714285714283"/>
    <n v="0"/>
    <m/>
    <n v="0"/>
    <m/>
    <s v="SUBASTA INVERSA ELECTRONICA"/>
    <m/>
    <x v="6"/>
    <s v="Comunicación"/>
    <m/>
    <m/>
    <m/>
    <d v="2020-01-15T00:00:00"/>
    <m/>
    <m/>
    <m/>
    <m/>
    <m/>
    <m/>
    <m/>
    <s v="S"/>
    <m/>
    <m/>
    <m/>
    <x v="3"/>
  </r>
  <r>
    <s v="2020"/>
    <n v="530203"/>
    <s v="S2035"/>
    <n v="439230011"/>
    <s v="SERVICIO"/>
    <m/>
    <m/>
    <m/>
    <s v="Contratación de servicios de mantenimiento y recarga de extintores existentes  de acuerdo a la norma aplicable."/>
    <m/>
    <n v="1"/>
    <s v="UNIDAD   "/>
    <n v="5000"/>
    <n v="4464.2857142857138"/>
    <n v="4464.2857142857138"/>
    <n v="0"/>
    <m/>
    <n v="0"/>
    <m/>
    <s v="INFIMA CUANTIA"/>
    <m/>
    <x v="1"/>
    <s v="SEGURIDAD Y SALUD OCUPACIONAL"/>
    <m/>
    <m/>
    <m/>
    <d v="2020-01-01T00:00:00"/>
    <m/>
    <m/>
    <m/>
    <m/>
    <m/>
    <m/>
    <m/>
    <s v="S"/>
    <m/>
    <m/>
    <m/>
    <x v="2"/>
  </r>
  <r>
    <n v="2020"/>
    <n v="530203"/>
    <s v="S2050"/>
    <n v="439230011"/>
    <s v="SERVICIO"/>
    <m/>
    <m/>
    <m/>
    <s v="CONTRATACION DEL SERVICIO DE RECARGA Y MANTENIMIENTO DE EXTINTORES EXISTENTES"/>
    <m/>
    <n v="1"/>
    <s v="UNIDAD   "/>
    <n v="2500"/>
    <n v="2232.1428571428569"/>
    <n v="2232.1428571428569"/>
    <n v="0"/>
    <m/>
    <n v="0"/>
    <m/>
    <s v="INFIMA CUANTIA"/>
    <m/>
    <x v="2"/>
    <s v="Mant. De Equipos y Herramientas"/>
    <m/>
    <m/>
    <m/>
    <d v="2020-09-01T00:00:00"/>
    <m/>
    <m/>
    <m/>
    <m/>
    <m/>
    <m/>
    <m/>
    <s v="S"/>
    <m/>
    <m/>
    <m/>
    <x v="2"/>
  </r>
  <r>
    <n v="2020"/>
    <n v="530105"/>
    <s v="S2057"/>
    <n v="841310017"/>
    <s v="SERVICIO"/>
    <m/>
    <m/>
    <m/>
    <s v="Cancelación del servicio de telecomunicaciones para el área administrativa de acuerdo a necesidad institucional"/>
    <m/>
    <n v="1"/>
    <s v="UNIDAD"/>
    <n v="68000"/>
    <n v="60714.28571428571"/>
    <n v="60714.29"/>
    <n v="0"/>
    <m/>
    <n v="0"/>
    <m/>
    <s v="CONTRATOS ENTRE ENTIDADES PUBLICAS O SUBSIDIARIAS"/>
    <m/>
    <x v="2"/>
    <s v="Mant. De Equipos y Herramientas"/>
    <m/>
    <m/>
    <m/>
    <d v="2020-01-01T00:00:00"/>
    <m/>
    <m/>
    <m/>
    <m/>
    <m/>
    <m/>
    <m/>
    <s v="S"/>
    <m/>
    <m/>
    <m/>
    <x v="3"/>
  </r>
  <r>
    <n v="2020"/>
    <n v="530105"/>
    <s v="S2075"/>
    <n v="452500017"/>
    <s v="SERVICIO"/>
    <m/>
    <m/>
    <m/>
    <s v="Instalacion de enlace backup, para infraestructura de EPAM. Enlace de respaldo de acceso al internet"/>
    <m/>
    <n v="1"/>
    <s v="UNIDAD"/>
    <n v="4000"/>
    <n v="3571.4285714285711"/>
    <n v="3571.4285714285711"/>
    <n v="0"/>
    <m/>
    <n v="0"/>
    <m/>
    <s v="MENOR CUANTIA "/>
    <m/>
    <x v="0"/>
    <s v="Tics"/>
    <m/>
    <m/>
    <m/>
    <d v="2020-02-15T00:00:00"/>
    <m/>
    <m/>
    <m/>
    <m/>
    <m/>
    <m/>
    <m/>
    <s v="S"/>
    <m/>
    <m/>
    <m/>
    <x v="3"/>
  </r>
  <r>
    <n v="2020"/>
    <n v="630237"/>
    <s v="S2017.1"/>
    <n v="941100117"/>
    <s v="SERVICIO"/>
    <s v="PGE-EPAM-CP-001-2020"/>
    <s v="TRATAMIENTO FISICO Y BIOLOGICO PARA LA PTAR EL GAVILAN"/>
    <s v="Contratación del servicio de generación de bacterias para el tratamiento fisico y biologico de la PTAR El Gavilan"/>
    <s v="Contratación del servicio de generación de bacterias para el tratamiento fisico y biologico de la PTAR El Gavilan"/>
    <s v="SERVICIO DE TRATAMIENTO BIOLOGICO DE LAS LAGUNAS DE OXIDACION DE LA CIUDAD DE MANTA"/>
    <n v="1"/>
    <s v="UNIDAD"/>
    <n v="415800"/>
    <n v="371249.99999999994"/>
    <n v="371249.99999999994"/>
    <n v="403200.00000000006"/>
    <n v="360000"/>
    <n v="403200.00000000006"/>
    <n v="360000"/>
    <s v="GIRO ESPECIFICO"/>
    <s v="EJECUCIÓN DE CONTRATO"/>
    <x v="3"/>
    <s v="Medio Ambiente"/>
    <n v="12"/>
    <s v="2020-PCP-1"/>
    <s v="2020-OT-4"/>
    <d v="2020-01-15T00:00:00"/>
    <d v="2020-01-13T00:00:00"/>
    <d v="2020-01-16T00:00:00"/>
    <d v="2020-01-29T00:00:00"/>
    <d v="2020-01-31T00:00:00"/>
    <d v="2020-02-04T00:00:00"/>
    <s v="365 DÍAS"/>
    <d v="2021-02-04T00:00:00"/>
    <s v="S"/>
    <m/>
    <m/>
    <s v="PUBLICAR EL CONTRATO - VERIFICAR CUANDO YA ESTE PUBLICADO "/>
    <x v="1"/>
  </r>
  <r>
    <n v="2020"/>
    <n v="630226"/>
    <s v="S2037.1"/>
    <n v="931990311"/>
    <s v="SERVICIO"/>
    <s v="SIE-EPAM-CP-002-2020"/>
    <s v="IMPLEMENTACIÓN DE PLANES DE VIGILANCIA DE LA SALUD A LOS SERVIDORES"/>
    <s v="Contratación de servicio de exámenes médicos ocupacionales (producción)"/>
    <s v="Contratación de servicio de exámenes médicos ocupacionales producción"/>
    <s v="SERVICIO DE EXAMENES MEDICOS OCUPACIONALES DE INGRESOS, PERIODICOS Y DE RETIRO PARA EL PERSONAL DE LA EP AGUAS DE MANTA"/>
    <n v="1"/>
    <s v="UNIDAD"/>
    <n v="21000"/>
    <n v="18750"/>
    <n v="18750"/>
    <n v="18798.640000000003"/>
    <n v="16784.5"/>
    <n v="17562.731200000002"/>
    <n v="15681.01"/>
    <s v="SUBASTA INVERSA ELECTRONICA"/>
    <s v="Adjudicado - Registro de Contratos "/>
    <x v="1"/>
    <s v="SEGURIDAD Y SALUD OCUPACIONAL"/>
    <n v="856"/>
    <s v="2019-PCP-78    "/>
    <s v="2020-OC-79                   "/>
    <d v="2020-01-01T00:00:00"/>
    <d v="2019-12-11T00:00:00"/>
    <d v="2020-01-20T00:00:00"/>
    <d v="2020-02-11T00:00:00"/>
    <d v="2020-02-17T00:00:00"/>
    <m/>
    <s v="365 DÍAS"/>
    <m/>
    <s v="S"/>
    <m/>
    <m/>
    <m/>
    <x v="1"/>
  </r>
  <r>
    <n v="2020"/>
    <n v="530226"/>
    <s v="S2036.1"/>
    <n v="931990311"/>
    <s v="SERVICIO"/>
    <s v="SIE-EPAM-CP-002-2020"/>
    <s v="IMPLEMENTACIÓN DE PLANES DE VIGILANCIA DE LA SALUD A LOS SERVIDORES"/>
    <s v="Contratación de servicio de exámenes médicos ocupacionales (administrativo)"/>
    <s v="Contratación de servicio de exámenes médicos ocupacionales administrativo"/>
    <s v="SERVICIO DE EXAMENES MEDICOS OCUPACIONALES DE INGRESOS, PERIODICOS Y DE RETIRO PARA EL PERSONAL DE LA EP AGUAS DE MANTA"/>
    <n v="1"/>
    <s v="UNIDAD"/>
    <n v="18000"/>
    <n v="16071.428571428571"/>
    <n v="16071.428571428571"/>
    <n v="14848.960000000001"/>
    <n v="13258"/>
    <n v="13853.268800000002"/>
    <n v="12368.99"/>
    <s v="SUBASTA INVERSA ELECTRONICA"/>
    <s v="Adjudicado - Registro de Contratos "/>
    <x v="1"/>
    <s v="SEGURIDAD Y SALUD OCUPACIONAL"/>
    <n v="856"/>
    <s v="2019-PCP-78    "/>
    <s v="2020-OC-80"/>
    <d v="2020-01-01T00:00:00"/>
    <d v="2019-12-11T00:00:00"/>
    <d v="2020-01-20T00:00:00"/>
    <d v="2020-02-11T00:00:00"/>
    <d v="2020-02-17T00:00:00"/>
    <m/>
    <s v="365 DÍAS"/>
    <m/>
    <s v="S"/>
    <m/>
    <m/>
    <m/>
    <x v="1"/>
  </r>
  <r>
    <n v="2020"/>
    <n v="530811"/>
    <s v="B2088.1"/>
    <n v="621890011"/>
    <s v="BIEN"/>
    <s v="MCBS-EPAM-003-2020"/>
    <s v="CABLEADO ESTRUCTURADO PARA OFICINAS ADMINISTRATIVAS DE EPAM EN TARQUI"/>
    <s v="Adquisición de materiales para la habilitación de puntos de comunicación."/>
    <s v="Adquisición de materiales para la habilitación de puntos de comunicación."/>
    <s v="AQUISICION DE MATERIALES, EQUIPOS DE RED Y TELEFONIA CON INSTALACION, PUESTA EN MARCHA, CONFIGURACION DE EQUIPO NETWORKING Y DE SEGURIDAD INFORMATICA EN LAS NUEVAS INSTALACIONES DONDE SE DESARROLLA LAS ACTIVIDADES LA EP AGUAS DE MANTA"/>
    <n v="1"/>
    <s v="UNIDAD"/>
    <n v="31900"/>
    <n v="28482.142857142855"/>
    <n v="28482.14"/>
    <n v="29780.240000000002"/>
    <n v="26589.5"/>
    <n v="29410.640000000003"/>
    <n v="26259.5"/>
    <s v="MENOR CUANTIA BIENES"/>
    <s v="EJECUCIÓN DE CONTRATO"/>
    <x v="0"/>
    <s v="Tics"/>
    <n v="77"/>
    <s v="2020-PCP-3"/>
    <s v="2020-OCA-59"/>
    <d v="2020-02-01T00:00:00"/>
    <d v="2020-01-27T00:00:00"/>
    <d v="2020-02-26T00:00:00"/>
    <d v="2020-03-13T00:00:00"/>
    <d v="2020-04-09T00:00:00"/>
    <d v="2020-04-21T00:00:00"/>
    <s v="20 DÍAS"/>
    <d v="2020-05-11T00:00:00"/>
    <s v="S"/>
    <m/>
    <m/>
    <m/>
    <x v="1"/>
  </r>
  <r>
    <n v="2020"/>
    <n v="530402"/>
    <s v="B2095.1"/>
    <n v="621890011"/>
    <s v="SERVICIO"/>
    <s v="MCBS-EPAM-003-2020"/>
    <s v="CABLEADO ESTRUCTURADO PARA OFICINAS ADMINISTRATIVAS DE EPAM EN TARQUI"/>
    <s v="Adquisición de materiales para habilitación de puntos de comunicación"/>
    <s v="Adquisición de materiales para la habilitación de puntos de comunicación."/>
    <s v="AQUISICION DE MATERIALES, EQUIPOS DE RED Y TELEFONIA CON INSTALACION, PUESTA EN MARCHA, CONFIGURACION DE EQUIPO NETWORKING Y DE SEGURIDAD INFORMATICA EN LAS NUEVAS INSTALACIONES DONDE SE DESARROLLA LAS ACTIVIDADES LA EP AGUAS DE MANTA"/>
    <n v="1"/>
    <s v="UNIDAD"/>
    <n v="30840"/>
    <n v="27535.714285714283"/>
    <n v="27535.71"/>
    <n v="30548.000000000004"/>
    <n v="27275"/>
    <n v="30491.440000000002"/>
    <n v="27224.5"/>
    <s v="MENOR CUANTIA BIENES"/>
    <s v="EJECUCIÓN DE CONTRATO"/>
    <x v="0"/>
    <s v="Tics"/>
    <n v="79"/>
    <s v="2020-PCP-3"/>
    <s v="2020-OCA-60"/>
    <d v="2020-02-01T00:00:00"/>
    <d v="2020-01-27T00:00:00"/>
    <d v="2020-02-26T00:00:00"/>
    <d v="2020-03-13T00:00:00"/>
    <d v="2020-04-09T00:00:00"/>
    <d v="2020-04-21T00:00:00"/>
    <s v="20 DÍAS"/>
    <d v="2020-05-11T00:00:00"/>
    <s v="S"/>
    <m/>
    <m/>
    <m/>
    <x v="1"/>
  </r>
  <r>
    <n v="2020"/>
    <n v="840107"/>
    <s v="B2089.1"/>
    <n v="621890011"/>
    <s v="BIEN"/>
    <s v="MCBS-EPAM-003-2020"/>
    <s v="CABLEADO ESTRUCTURADO PARA OFICINAS ADMINISTRATIVAS DE EPAM EN TARQUI"/>
    <s v="Adquisición de materiales para habilitación de puntos de comunicación"/>
    <s v="Adquisición de datacenter de datos de alta disponibilidad y sistemas de backups"/>
    <s v="AQUISICION DE MATERIALES, EQUIPOS DE RED Y TELEFONIA CON INSTALACION, PUESTA EN MARCHA, CONFIGURACION DE EQUIPO NETWORKING Y DE SEGURIDAD INFORMATICA EN LAS NUEVAS INSTALACIONES DONDE SE DESARROLLA LAS ACTIVIDADES LA EP AGUAS DE MANTA"/>
    <n v="1"/>
    <s v="UNIDAD"/>
    <n v="8500"/>
    <n v="7589.2857142857138"/>
    <n v="7589.29"/>
    <n v="10763.2"/>
    <n v="9610"/>
    <n v="6440.0000000000009"/>
    <n v="5750"/>
    <s v="MENOR CUANTIA BIENES"/>
    <s v="EJECUCIÓN DE CONTRATO"/>
    <x v="0"/>
    <s v="Tics"/>
    <n v="78"/>
    <s v="2020-PCP-3"/>
    <s v="2020-OCA-61"/>
    <d v="2020-02-01T00:00:00"/>
    <d v="2020-01-27T00:00:00"/>
    <d v="2020-02-26T00:00:00"/>
    <d v="2020-03-13T00:00:00"/>
    <d v="2020-04-09T00:00:00"/>
    <d v="2020-04-21T00:00:00"/>
    <s v="20 DÍAS"/>
    <d v="2020-05-11T00:00:00"/>
    <s v="S"/>
    <m/>
    <m/>
    <m/>
    <x v="1"/>
  </r>
  <r>
    <n v="2020"/>
    <n v="840104"/>
    <s v="B2093.1"/>
    <n v="621890011"/>
    <s v="BIEN"/>
    <s v="MCBS-EPAM-003-2020"/>
    <s v="CABLEADO ESTRUCTURADO PARA OFICINAS ADMINISTRATIVAS DE EPAM EN TARQUI"/>
    <s v="Adquisición de materiales para habilitación de puntos de comunicación"/>
    <s v="Adquisición de materiales para la habilitación de puntos de comunicación."/>
    <s v="AQUISICION DE MATERIALES, EQUIPOS DE RED Y TELEFONIA CON INSTALACION, PUESTA EN MARCHA, CONFIGURACION DE EQUIPO NETWORKING Y DE SEGURIDAD INFORMATICA EN LAS NUEVAS INSTALACIONES DONDE SE DESARROLLA LAS ACTIVIDADES LA EP AGUAS DE MANTA"/>
    <n v="1"/>
    <s v="UNIDAD"/>
    <n v="7260"/>
    <n v="6482.1428571428569"/>
    <n v="6482.14"/>
    <n v="6776.0000000000009"/>
    <n v="6050"/>
    <n v="10449.6"/>
    <n v="9330"/>
    <s v="MENOR CUANTIA BIENES"/>
    <s v="EJECUCIÓN DE CONTRATO"/>
    <x v="0"/>
    <s v="Tics"/>
    <n v="78"/>
    <s v="2020-PCP-3"/>
    <s v="2020-OCA-61"/>
    <d v="2020-02-01T00:00:00"/>
    <d v="2020-01-27T00:00:00"/>
    <d v="2020-02-26T00:00:00"/>
    <d v="2020-03-13T00:00:00"/>
    <d v="2020-04-09T00:00:00"/>
    <d v="2020-04-21T00:00:00"/>
    <s v="20 DÍAS"/>
    <d v="2020-05-11T00:00:00"/>
    <s v="S"/>
    <m/>
    <m/>
    <m/>
    <x v="1"/>
  </r>
  <r>
    <n v="2020"/>
    <n v="531404"/>
    <s v="B2094.1"/>
    <n v="621890011"/>
    <s v="BIEN"/>
    <s v="MCBS-EPAM-003-2020"/>
    <s v="CABLEADO ESTRUCTURADO PARA OFICINAS ADMINISTRATIVAS DE EPAM EN TARQUI"/>
    <s v="Adquisición de materiales para habilitación de puntos de comunicación"/>
    <s v="Adquisición de materiales para la habilitación de puntos de comunicación."/>
    <s v="AQUISICION DE MATERIALES, EQUIPOS DE RED Y TELEFONIA CON INSTALACION, PUESTA EN MARCHA, CONFIGURACION DE EQUIPO NETWORKING Y DE SEGURIDAD INFORMATICA EN LAS NUEVAS INSTALACIONES DONDE SE DESARROLLA LAS ACTIVIDADES LA EP AGUAS DE MANTA"/>
    <n v="1"/>
    <s v="UNIDAD"/>
    <n v="2000"/>
    <n v="1785.7142857142856"/>
    <n v="1785.71"/>
    <n v="1601.6000000000001"/>
    <n v="1430"/>
    <n v="1552.3200000000002"/>
    <n v="1386"/>
    <s v="MENOR CUANTIA BIENES"/>
    <s v="EJECUCIÓN DE CONTRATO"/>
    <x v="0"/>
    <s v="Tics"/>
    <n v="78"/>
    <s v="2020-PCP-3"/>
    <s v="2020-OCA-61"/>
    <d v="2020-02-01T00:00:00"/>
    <d v="2020-01-27T00:00:00"/>
    <d v="2020-02-26T00:00:00"/>
    <d v="2020-03-13T00:00:00"/>
    <d v="2020-04-09T00:00:00"/>
    <d v="2020-04-21T00:00:00"/>
    <s v="20 DÍAS"/>
    <d v="2020-05-11T00:00:00"/>
    <s v="S"/>
    <m/>
    <m/>
    <m/>
    <x v="1"/>
  </r>
  <r>
    <n v="2020"/>
    <n v="630505"/>
    <s v="S2043.1"/>
    <n v="641000012"/>
    <s v="SERVICIO"/>
    <s v="SIE-EPAM-CP-006-2020"/>
    <s v="ALQUILER DE VEHICULOS PARA OPERACIONES COMERCIALES"/>
    <s v="Contratacion del servicio de alquiler de vehiculos para operaciones comerciales"/>
    <s v="SERVICIO DE ALQUILER DE VEHICULOS CON CHOFER PARA OPERACIONES COMERCIALES"/>
    <s v="SERVICIO DE ALQUILER VEHICULAR (CAMIONETA DOBLE CABINA) QUE INCLUYE CHOFER Y COMBUSTIBLE PARA LA MOVILIZACION DEL PERSONAL Y HERRAMIENTAS DE TRABAJO DE LAS AREAS DE OPERACIONES COMERCIALES Y CATASTRO"/>
    <n v="1"/>
    <s v="U"/>
    <n v="135000"/>
    <n v="120535.71428571428"/>
    <n v="120535.71"/>
    <n v="72576"/>
    <n v="64800"/>
    <n v="68544"/>
    <n v="61200"/>
    <s v="SUBASTA INVERSA ELECTRONICA"/>
    <s v="Adjudicado - Registro de Contratos"/>
    <x v="5"/>
    <s v="Operaciones Comerciales / CATASTRO"/>
    <n v="27"/>
    <s v="  2020-PCP-4"/>
    <m/>
    <d v="2020-01-15T00:00:00"/>
    <d v="2020-01-17T00:00:00"/>
    <d v="2020-04-28T00:00:00"/>
    <d v="2020-05-22T00:00:00"/>
    <d v="2020-05-27T00:00:00"/>
    <m/>
    <s v="365 DÍAS"/>
    <m/>
    <s v="S"/>
    <m/>
    <m/>
    <s v="Se lo considera incumplido por que se lo adjudico en el segundo cuatrimestre"/>
    <x v="3"/>
  </r>
  <r>
    <n v="2020"/>
    <n v="630404"/>
    <s v="S2007.1"/>
    <n v="853400121"/>
    <s v="SERVICIO"/>
    <s v="MCBS-EPAM-001-2020"/>
    <s v="INSTALACIÓN, MANTENIMIENTO Y REPARACIÓN DE MAQUINARIAS Y EQUIPOS "/>
    <s v="Contratación de servicios técnicos especializados de limpieza y desinfección periódica en las Infraestructuras Hidráulicas de Las Plantas de Bombeo de Agua Cruda, Plantas de Tratamiento de AA-PP, Estaciones, Sub-Estación y Tanques Reservorios de la EPAM."/>
    <s v="Contratación de servicios técnicos especializados de limpieza y desinfección periódica en las Infraestructuras Hidráulicas de Las Plantas de Bombeo de Agua Cruda, Plantas de Tratamiento de AA-PP, Estaciones, Sub-Estación y Tanques Reservorios de la EPAM."/>
    <s v="LIMPIEZA Y DESINFECCION DE LOS TANQUES RESERVORIOS DE AGUA POTABLE DE LAS PLANTAS DE TRATAMIENTO, ESTACIONES Y SUBESTACIONES QUE CONFORMAN EL SISTEMA DE CONDUCCION Y DISTRIBUCION DE AGUA POTABLE PARA LA CIUDAD DE MANTA"/>
    <n v="1"/>
    <s v="UNIDAD"/>
    <n v="112000"/>
    <n v="99999.999999999985"/>
    <n v="99999.999999999985"/>
    <n v="65520.000000000007"/>
    <n v="58500"/>
    <n v="55692.000000000007"/>
    <n v="49725"/>
    <s v="MENOR CUANTIA SERVICIOS"/>
    <s v="Adjudicado - Registro de Contratos"/>
    <x v="3"/>
    <s v="Agua Potable"/>
    <n v="29"/>
    <s v="2020-PCP-5"/>
    <s v="2020-OCA-57"/>
    <d v="2020-09-01T00:00:00"/>
    <d v="2020-01-17T00:00:00"/>
    <d v="2020-03-04T00:00:00"/>
    <d v="2020-03-18T00:00:00"/>
    <d v="2020-04-07T00:00:00"/>
    <m/>
    <s v="60 días"/>
    <m/>
    <m/>
    <m/>
    <s v="S"/>
    <m/>
    <x v="0"/>
  </r>
  <r>
    <n v="2020"/>
    <n v="530417"/>
    <s v="S2063.1 "/>
    <n v="546990911"/>
    <s v="SERVICIO"/>
    <s v="MCBS-EPAM-002-2020"/>
    <s v="READECUACION. INSTALACIÓN Y COLOCACION DE DIVISIONES DE LAS OFICINAS DE LA EPAM EN TARQUI"/>
    <s v="Contratación del servicio de readecuación, instalación y colocación de divisiones de las oficinas de la EPAM en Tarqui"/>
    <s v="Contratación del servicio de readecuación, instalación y colocación de divisiones de las oficinas de la EPAM en Tarqui"/>
    <s v="ADECUACION DE LAS OFICINAS ADMINISTRATIVAS DE LA EMPRESA PUBLICA AGUAS DE MANTA CON INSTALACION DE DIVISIONES DE AMBIENTE Y ESPACIOS EN GYPSUM, PUERTAS, VENTANAS Y MAMPARAS DE ALUMINIO, VIDRIO, MADERA Y PANELES DE ALUMINIO COMPUESTO"/>
    <n v="1"/>
    <s v="UNIDAD"/>
    <n v="81000"/>
    <n v="72321.428571428565"/>
    <n v="72321.430000000008"/>
    <n v="72350.174400000004"/>
    <n v="64598.37"/>
    <n v="66190.174400000004"/>
    <n v="59098.37"/>
    <s v="MENOR CUANTIA SERVICIOS"/>
    <s v="Adjudicado - Registro de Contratos "/>
    <x v="2"/>
    <s v="Mantenimiento de infrastructura"/>
    <n v="21"/>
    <s v="  2020-PCP-6"/>
    <s v="2020-OT-10"/>
    <d v="2020-01-23T00:00:00"/>
    <d v="2020-01-14T00:00:00"/>
    <d v="2020-02-20T00:00:00"/>
    <d v="2020-04-06T00:00:00"/>
    <d v="2020-04-27T00:00:00"/>
    <m/>
    <s v="20 DÍAS"/>
    <m/>
    <s v="S"/>
    <m/>
    <m/>
    <m/>
    <x v="1"/>
  </r>
  <r>
    <n v="2020"/>
    <n v="750103"/>
    <s v="O2026.1"/>
    <n v="542510112"/>
    <s v="OBRAS"/>
    <s v="MCO-EPAM-CP-001-2020"/>
    <s v="ADQUISICION Y PUESTA EN MARCHA DE EQUIPOS DE MEDICION DE VOLUMEN DE AGUAS RESIDUALES"/>
    <s v="Construccion de camaras de hormigon armado para equipos de medicion de caudal de aguas residuales de las industrias que descargan al sistema sanitario de la ciudad"/>
    <s v="Construccion de camaras de hormigon armado para equipos de medicion de caudal de aguas residuales de las industrias que descargan al sistema sanitario de la ciudad"/>
    <s v="CONSTRUCCION DE CAMARAS DE HORMIGON ARMADO PARA POSTERIOR INSTALACION DE EQUIPOS DE MEDICION DE AGUAS RESIDUALES INDUSTRIALES QUE DESCARGAN AL SISTEMA DE LA CIUDAD"/>
    <n v="1"/>
    <s v="UNIDAD"/>
    <n v="285704"/>
    <n v="255092.85714285713"/>
    <n v="255092.85714285713"/>
    <n v="266956.86080000002"/>
    <n v="238354.34"/>
    <n v="266956.86080000002"/>
    <n v="238354.34"/>
    <s v="MENOR CUANTIA OBRA"/>
    <s v="Adjudicado - Registro de Contratos "/>
    <x v="3"/>
    <s v="Medio Ambiente"/>
    <n v="74"/>
    <s v="  2020-PCP-7"/>
    <s v="   2020-OCA-56"/>
    <d v="2020-03-01T00:00:00"/>
    <d v="2020-01-24T00:00:00"/>
    <d v="2020-03-02T00:00:00"/>
    <d v="2020-03-18T00:00:00"/>
    <d v="2020-04-07T00:00:00"/>
    <m/>
    <s v="60 días"/>
    <m/>
    <s v="S"/>
    <m/>
    <m/>
    <m/>
    <x v="1"/>
  </r>
  <r>
    <n v="2020"/>
    <n v="531404"/>
    <s v="B2097"/>
    <n v="3526000299"/>
    <s v="BIEN"/>
    <m/>
    <m/>
    <m/>
    <s v="ADQUISICIÓN DE EQUIPOS MÉDICOS PARA USO DE CONSULTORIO MÉDICO DE LA INSTITUCIÓN"/>
    <m/>
    <n v="1"/>
    <s v="UNIDAD"/>
    <n v="310"/>
    <n v="276.78571428571428"/>
    <n v="276.78571428571428"/>
    <n v="0"/>
    <m/>
    <n v="0"/>
    <m/>
    <s v="INFIMA CUANTIA"/>
    <m/>
    <x v="1"/>
    <s v="SEGURIDAD Y SALUD OCUPACIONAL"/>
    <m/>
    <m/>
    <m/>
    <d v="2020-06-01T00:00:00"/>
    <m/>
    <m/>
    <m/>
    <m/>
    <m/>
    <m/>
    <m/>
    <m/>
    <s v="S"/>
    <m/>
    <m/>
    <x v="2"/>
  </r>
  <r>
    <n v="2020"/>
    <n v="531404"/>
    <s v="B2098"/>
    <n v="439230318"/>
    <s v="BIEN"/>
    <m/>
    <m/>
    <m/>
    <s v=" ADQUISICIÓN DE DISPOSITIVOS DE COMBATE CONTRA INCENDIOS Y LUCES DE EMERGENCIA"/>
    <m/>
    <n v="1"/>
    <s v="UNIDAD"/>
    <n v="800"/>
    <n v="714.28571428571422"/>
    <n v="714.28571428571422"/>
    <n v="0"/>
    <m/>
    <n v="0"/>
    <m/>
    <s v="INFIMA CUANTIA"/>
    <m/>
    <x v="1"/>
    <s v="SEGURIDAD Y SALUD OCUPACIONAL"/>
    <m/>
    <m/>
    <m/>
    <d v="2020-03-01T00:00:00"/>
    <m/>
    <m/>
    <m/>
    <m/>
    <m/>
    <m/>
    <m/>
    <s v="S"/>
    <m/>
    <m/>
    <m/>
    <x v="2"/>
  </r>
  <r>
    <n v="2020"/>
    <n v="630202"/>
    <s v="S2085"/>
    <n v="548000014"/>
    <s v="SERVICIO"/>
    <m/>
    <m/>
    <m/>
    <s v="SERVICIO DE TRANSPORTE DE VOLQUETAS Y ALQUILER DE RETROEXCAVADORA PARA LA LIMPIEZA DE MATERIALES EN LA DESEMBOCADURA CAUCE DEL RIO MANTA"/>
    <m/>
    <n v="1"/>
    <s v="UNIDAD"/>
    <n v="20250"/>
    <n v="18080.357142857141"/>
    <n v="18080.357142857141"/>
    <n v="0"/>
    <m/>
    <n v="0"/>
    <m/>
    <s v="SUBASTA INVERSA ELECTRONICA"/>
    <m/>
    <x v="2"/>
    <s v="Mant. De Equipos y Herramientas"/>
    <m/>
    <m/>
    <m/>
    <d v="2020-01-15T00:00:00"/>
    <m/>
    <m/>
    <m/>
    <m/>
    <m/>
    <m/>
    <m/>
    <s v="S"/>
    <m/>
    <m/>
    <m/>
    <x v="3"/>
  </r>
  <r>
    <n v="2020"/>
    <n v="631411"/>
    <s v="B2099"/>
    <n v="36111002106"/>
    <s v="BIEN"/>
    <m/>
    <m/>
    <m/>
    <s v="ADQUISICIÓN DE NEUMÁTICOS PARA LOS VEHICULOS LIVIANOS Y PESADOS DEL PARQUE AUTOMOTOR"/>
    <m/>
    <n v="1"/>
    <s v="UNIDAD"/>
    <n v="4623.6000000000004"/>
    <n v="4128.2142857142853"/>
    <n v="4128.21"/>
    <n v="0"/>
    <m/>
    <n v="0"/>
    <m/>
    <s v="CATALOGO ELECTRONICO"/>
    <m/>
    <x v="2"/>
    <s v="Mant. De Equipos y Herramientas"/>
    <m/>
    <m/>
    <m/>
    <d v="2020-01-15T00:00:00"/>
    <m/>
    <m/>
    <m/>
    <m/>
    <m/>
    <m/>
    <m/>
    <s v="S"/>
    <m/>
    <m/>
    <m/>
    <x v="3"/>
  </r>
  <r>
    <n v="2020"/>
    <n v="840104"/>
    <s v="B20100"/>
    <n v="473130014"/>
    <s v="BIEN"/>
    <m/>
    <m/>
    <m/>
    <s v=" ADQUISICIÓN Y MANTENIMIENTO DE CAMARAS DE VIGILANCIA Y SEGURIDAD PARA LAS ESTACIONES Y EDIFICIO ADMINISTRATIVO DE LA EPAM"/>
    <m/>
    <n v="1"/>
    <s v="UNIDAD"/>
    <n v="63726.66"/>
    <n v="56898.803571428572"/>
    <n v="56898.803571428572"/>
    <n v="0"/>
    <m/>
    <n v="0"/>
    <m/>
    <s v="SUBASTA INVERSA ELECTRONICA"/>
    <m/>
    <x v="2"/>
    <s v="ACTIVOS FIJOS"/>
    <m/>
    <m/>
    <m/>
    <d v="2020-02-15T00:00:00"/>
    <m/>
    <m/>
    <m/>
    <m/>
    <m/>
    <m/>
    <m/>
    <s v="S"/>
    <m/>
    <m/>
    <m/>
    <x v="3"/>
  </r>
  <r>
    <n v="2020"/>
    <n v="630404"/>
    <s v="S2086"/>
    <n v="473130014"/>
    <s v="SERVICIO"/>
    <m/>
    <m/>
    <m/>
    <s v=" ADQUISICIÓN Y MANTENIMIENTO DE CAMARAS DE VIGILANCIA Y SEGURIDAD PARA LAS ESTACIONES Y EDIFICIO ADMINISTRATIVO DE LA EPAM"/>
    <m/>
    <n v="1"/>
    <s v="UNIDAD"/>
    <n v="14840.56"/>
    <n v="13250.499999999998"/>
    <n v="13250.499999999998"/>
    <n v="0"/>
    <m/>
    <n v="0"/>
    <m/>
    <s v="SUBASTA INVERSA ELECTRONICA"/>
    <m/>
    <x v="2"/>
    <s v="ACTIVOS FIJOS"/>
    <m/>
    <m/>
    <m/>
    <d v="2020-02-15T00:00:00"/>
    <m/>
    <m/>
    <m/>
    <m/>
    <m/>
    <m/>
    <m/>
    <s v="S"/>
    <m/>
    <m/>
    <m/>
    <x v="3"/>
  </r>
  <r>
    <n v="2020"/>
    <n v="630417"/>
    <s v="S2087"/>
    <n v="546190011"/>
    <s v="SERVICIO"/>
    <m/>
    <m/>
    <m/>
    <s v=" MEJORAMIENTO DE ALUMBRADO ELÉCTRICO DE VARIAS ESTACIONES DE PROPIEDAD DE LA EPAM"/>
    <m/>
    <n v="1"/>
    <s v="UNIDAD"/>
    <n v="8000"/>
    <n v="7142.8571428571422"/>
    <n v="7142.8571428571422"/>
    <n v="0"/>
    <m/>
    <n v="0"/>
    <m/>
    <s v="MENOR CUANTIA"/>
    <m/>
    <x v="2"/>
    <s v="Mantenimiento de infrastructura"/>
    <m/>
    <m/>
    <m/>
    <d v="2020-02-15T00:00:00"/>
    <m/>
    <m/>
    <m/>
    <m/>
    <m/>
    <m/>
    <m/>
    <s v="S"/>
    <m/>
    <m/>
    <m/>
    <x v="3"/>
  </r>
  <r>
    <n v="2020"/>
    <n v="730605"/>
    <s v="C2012"/>
    <n v="715510064"/>
    <s v="CONSULTORIA"/>
    <m/>
    <m/>
    <m/>
    <s v="ESTUDIO PARA LEVANTAMIENTO DE INFORMACIÓN FÍSICA Y PROPUESTA DE DESCONEXIÓN DE DESCARGAS ILICITAS A SISTEMAS DE AGUAS LLUVIAS PARROQUIA MANTA"/>
    <m/>
    <n v="1"/>
    <s v="UNIDAD"/>
    <n v="460943"/>
    <n v="411556.24999999994"/>
    <n v="411556.24999999994"/>
    <n v="0"/>
    <m/>
    <n v="0"/>
    <m/>
    <s v="CONSULTORIA"/>
    <m/>
    <x v="3"/>
    <s v="Alcantarillado Sanitario"/>
    <m/>
    <m/>
    <m/>
    <d v="2020-03-15T00:00:00"/>
    <m/>
    <m/>
    <m/>
    <m/>
    <m/>
    <m/>
    <m/>
    <s v="S"/>
    <m/>
    <m/>
    <m/>
    <x v="3"/>
  </r>
  <r>
    <n v="2020"/>
    <n v="840111"/>
    <s v="B20101"/>
    <n v="362300111"/>
    <s v="BIEN"/>
    <m/>
    <m/>
    <m/>
    <s v="ADQUISICIÓN DE ACCESORIOS DE MEDIDAS ESPECIFICAS PARA REPARACIONES DE LINEAS PRINCIPALES DE CONDUCCIÓN DE AGUA POTABLE PARA LA CIUDAD DE MANTA Y PUNTOS PRIORITARIOS DE LA URBE"/>
    <m/>
    <n v="1"/>
    <s v="UNIDAD"/>
    <n v="13798.4"/>
    <n v="12319.999999999998"/>
    <n v="12319.999999999998"/>
    <n v="0"/>
    <m/>
    <n v="0"/>
    <m/>
    <s v="MENOR CUANTIA"/>
    <m/>
    <x v="3"/>
    <s v="Agua Potable"/>
    <m/>
    <m/>
    <m/>
    <d v="2020-02-15T00:00:00"/>
    <m/>
    <m/>
    <m/>
    <m/>
    <m/>
    <m/>
    <m/>
    <s v="S"/>
    <m/>
    <m/>
    <m/>
    <x v="3"/>
  </r>
  <r>
    <n v="2020"/>
    <n v="630417"/>
    <s v="O2033"/>
    <n v="541210014"/>
    <s v="OBRAS"/>
    <s v="MCO-EPAM-CP-002-2020"/>
    <s v=" ESTABILIZACIÓN Y ADECUACIÓN DE LA LINEA DE IMPULSIÓN DE AGUA POTABLE SOBRE TERRENO NATURAL CORRESPONDIENTE A LA TUBERIA DE HIERRO DUCTIL DE 800MM PLANTA POTABILIZADORA EL CEIBAL TANQUE CRUZ VERDE"/>
    <s v=" Contratación del servicio de estabilización y adecuación de la línea de impulsión de agua potable sobre terreno natural correspondiente a la tubería de hierro ductil de 800mm Planta Potabilizadora Ceibal tanque Cruz Verde"/>
    <s v="ESTABILIZACIÓN Y ADECUACIÓN DE LA LINEA DE IMPULSIÓN DE AGUA POTABLE SOBRE TERRENO NATURAL CORRESPONDIENTE A LA TUBERIA DE HIERRO DUCTIL DE 800MM PLANTA POTABILIZADORA EL CEIBAL TANQUE CRUZ VERDE"/>
    <s v="ESTABILIZACIÓN Y ADECUACIÓN DE LA LINEA DE IMPULSIÓN DE AGUA POTABLE SOBRE TERRENO NATURAL CORRESPONDIENTE A LA TUBERIA DE HIERRO DUCTIL DE 800MM PLANTA POTABILIZADORA EL CEIBAL TANQUE CRUZ VERDE"/>
    <n v="1"/>
    <s v="UNIDAD"/>
    <n v="32347.41"/>
    <n v="28881.616071428569"/>
    <n v="28881.616071428569"/>
    <n v="32347.414400000001"/>
    <n v="28881.62"/>
    <n v="32347.414400000001"/>
    <n v="28881.62"/>
    <s v="MENOR CUANTIA OBRA"/>
    <s v=" Adjudicado - Registro de Contratos"/>
    <x v="3"/>
    <s v="Agua Potable"/>
    <n v="33"/>
    <s v="2020-PCP-10"/>
    <s v="2020-OT-9"/>
    <d v="2020-02-15T00:00:00"/>
    <d v="2020-01-17T00:00:00"/>
    <d v="2020-03-09T00:00:00"/>
    <d v="2020-03-20T00:00:00"/>
    <d v="2020-04-08T00:00:00"/>
    <m/>
    <s v="30 DÍAS"/>
    <m/>
    <s v="S"/>
    <m/>
    <m/>
    <s v="PUBLICAR EL CONTRATO - VERIFICAR CUANDO YA ESTE PUBLICADO "/>
    <x v="1"/>
  </r>
  <r>
    <n v="2020"/>
    <n v="630202"/>
    <s v="O2034"/>
    <n v="541210014"/>
    <s v="OBRAS"/>
    <m/>
    <m/>
    <m/>
    <s v="CONSTRUCCIÓN DEL MURO PROVISIONAL CON PIEDRA ESCOLLERA AL INICIO DEL CANAL DE MESÍAS DEL RÍO PORTOVIEJO"/>
    <m/>
    <n v="1"/>
    <s v="UNIDAD"/>
    <n v="8000"/>
    <n v="7142.8571428571422"/>
    <n v="7142.8571428571422"/>
    <n v="0"/>
    <m/>
    <n v="0"/>
    <m/>
    <s v="MENOR CUANTIA"/>
    <m/>
    <x v="3"/>
    <s v="Agua Potable"/>
    <m/>
    <m/>
    <m/>
    <d v="2020-01-16T00:00:00"/>
    <m/>
    <m/>
    <m/>
    <m/>
    <m/>
    <m/>
    <m/>
    <s v="S"/>
    <m/>
    <m/>
    <m/>
    <x v="3"/>
  </r>
  <r>
    <n v="2020"/>
    <n v="530106"/>
    <s v="S2059.1"/>
    <n v="681110112"/>
    <s v="SERVICIO"/>
    <s v="RE-EPAM-CP-001-2020"/>
    <s v="SERVICO DE CORREO INSTITUCIONAL"/>
    <s v="Contratacion del servicio de correo institucional "/>
    <s v="Contratacion del servicio de correo institucional "/>
    <s v="SERVICIO DE ENVIO, RECEPCION, ENTREGA Y DISTRIBUCION DE CORRESPONDENCIA OFICIAL DE LA EP-AGUAS DE MANTA"/>
    <n v="1"/>
    <s v="UNIDAD"/>
    <n v="1500"/>
    <n v="1339.2857142857142"/>
    <n v="1339.29"/>
    <n v="680.33280000000013"/>
    <n v="607.44000000000005"/>
    <n v="680.33280000000013"/>
    <n v="607.44000000000005"/>
    <s v="REGIMEN ESPECIAL"/>
    <s v="Adjudicado - Registro de Contratos"/>
    <x v="2"/>
    <s v="Mant. De Equipos y Herramientas"/>
    <n v="28"/>
    <s v="2020-PCP-11"/>
    <s v="2020-OT-11"/>
    <d v="2020-02-01T00:00:00"/>
    <d v="2020-01-17T00:00:00"/>
    <d v="2020-04-28T00:00:00"/>
    <d v="2020-05-11T00:00:00"/>
    <d v="2020-05-15T00:00:00"/>
    <m/>
    <s v="365 DÍAS"/>
    <m/>
    <s v="S"/>
    <m/>
    <m/>
    <s v="Se lo considera incumplido por que se lo adjudico en el segundo cuatrimestre"/>
    <x v="3"/>
  </r>
  <r>
    <n v="2020"/>
    <n v="630404"/>
    <s v="S2023.1"/>
    <n v="871100212"/>
    <s v="SERVICIO"/>
    <s v="MCBS-EPAM-004-2020"/>
    <s v="SERVICIO DE MANTENIMIENTO INTEGRAL"/>
    <s v="Servicio de Mantenimiento integral de bombas sumergibles"/>
    <s v="Servicio de Mantenimiento integral de bombas sumergibles"/>
    <s v="REPARACIÓN INTEGRAL DE DOS BOMBAS SUMERGIBLE DE 130 HP MARCA GRUNDFOS DE LA ESTACION DE AGUAS SERVIDAS MIRAFLORES Y REPARACION DEL SISTEMA DE ARRANQUE"/>
    <n v="1"/>
    <s v="U"/>
    <n v="100000"/>
    <n v="89285.714285714275"/>
    <n v="89285.714285714275"/>
    <n v="58748.435200000007"/>
    <n v="52453.96"/>
    <n v="0"/>
    <m/>
    <s v="MENOR CUANTIA SERVICIOS"/>
    <s v="Preguntas, Respuestas y Aclaraciones"/>
    <x v="3"/>
    <s v="UNIDAD MANTENIMIENTO ELECTRICO, MECANICO Y ELECTRONICO"/>
    <n v="91"/>
    <s v="2020-PCP-12"/>
    <m/>
    <d v="2020-03-15T00:00:00"/>
    <d v="2020-01-28T00:00:00"/>
    <d v="2020-04-29T00:00:00"/>
    <d v="2020-05-15T00:00:00"/>
    <m/>
    <m/>
    <s v="15 días"/>
    <m/>
    <s v="S"/>
    <m/>
    <m/>
    <m/>
    <x v="3"/>
  </r>
  <r>
    <n v="2020"/>
    <n v="631005"/>
    <s v="B2021.1"/>
    <n v="354900311"/>
    <s v="BIEN"/>
    <s v="SIE-EPAM-CP-005-2020"/>
    <s v="ADQUISICIÓN DE INSUMOS QUIMICOS PARA LA POTABILIZACION DEL AGUA CRUDA EN PLANTA  COLORADO"/>
    <s v="Adquisición de insumos quimicos como policloruro de aluminio, policloruro de aluminio plus, hipoclorito de calcio, polímero aniónico y sulfato de cobre para potabilización de agua cruda en las Plantas Colorado."/>
    <s v="ADQUISICIÓN DE INSUMOS QUIMICOS PARA LA POTABILIZACION DEL AGUA CRUDA EN PLANTA  COLORADO"/>
    <s v="ADQUISICION DE 22000 KG DE CARBON ACTIVADO PARA LA PLANTA DE TRATAMIENTO COLORADO"/>
    <n v="22000"/>
    <s v="UNIDAD"/>
    <n v="49772.800000000003"/>
    <n v="44440"/>
    <n v="44440"/>
    <n v="49772.800000000003"/>
    <n v="44440"/>
    <n v="47184.37920000001"/>
    <n v="42128.91"/>
    <s v="SUBASTA INVERSA ELECTRONICA"/>
    <s v="Adjudicado - Registro de Contratos "/>
    <x v="3"/>
    <s v="Planta Colorado"/>
    <n v="150"/>
    <s v="2020-PCP-17"/>
    <s v="2020-OCA-62"/>
    <d v="2020-01-15T00:00:00"/>
    <d v="2020-02-27T00:00:00"/>
    <d v="2020-03-12T00:00:00"/>
    <d v="2020-04-06T00:00:00"/>
    <d v="2020-04-14T00:00:00"/>
    <m/>
    <s v="240 DÍAS"/>
    <m/>
    <s v="S"/>
    <m/>
    <m/>
    <m/>
    <x v="1"/>
  </r>
  <r>
    <n v="2020"/>
    <n v="530207"/>
    <s v="S2045.1"/>
    <n v="836320016"/>
    <s v="SERVICIO"/>
    <s v="RE-EPAM-CP-002-2020"/>
    <s v="DIFUSIÓN DE INFORMACIÓN OFICIAL Y PÚBLICA POR MEDIOS RADIALES"/>
    <s v="Difusión de información institucional por medios radiales."/>
    <s v="Difusión de información institucional por medios radiales."/>
    <s v="SERVICIO DE DIFUSIÓN PUBLICITARIA MEDIANTE RADIO CONTACTO"/>
    <n v="1"/>
    <s v="UNIDAD"/>
    <n v="30000"/>
    <n v="26785.714285714283"/>
    <n v="26785.714"/>
    <n v="6720.0000000000009"/>
    <n v="6000"/>
    <n v="6720.0000000000009"/>
    <n v="6000"/>
    <s v="REGIMEN ESPECIAL"/>
    <s v="Adjudicado - Registro de Contratos"/>
    <x v="6"/>
    <s v="Comunicación"/>
    <n v="155"/>
    <s v="  2020-PCP-21"/>
    <s v="2020-OT-12"/>
    <d v="2020-01-15T00:00:00"/>
    <d v="2020-03-02T00:00:00"/>
    <d v="2020-04-28T00:00:00"/>
    <d v="2020-05-11T00:00:00"/>
    <d v="2020-05-15T00:00:00"/>
    <m/>
    <s v="180 DÍAS"/>
    <m/>
    <s v="S"/>
    <m/>
    <m/>
    <s v="Se lo considera incumplido por que se lo adjudico en el segundo cuatrimestre"/>
    <x v="3"/>
  </r>
  <r>
    <n v="2020"/>
    <n v="631005"/>
    <s v="B2022.1"/>
    <n v="342301213"/>
    <s v="BIEN"/>
    <s v="PGE-EPAM-CP-002-2020"/>
    <s v="ADQUISICIÓN DE INSUMOS QUÍMICOS PARA DESINFECCIÓN DEL AGUA CRUDA EN PLANTA EL CEIBAL Y PLANTA COLORADO"/>
    <s v="Adquisición de  cloro gas para la desinfección del agua cruda en Planta El Ceibal y Planta Colorado."/>
    <s v="Adquisición de  cloro gas para la desinfección del agua cruda en Planta El Ceibal y Planta Colorado."/>
    <s v="ADQUISICION DE 175958KG DE CLORO GAS PARA LAS PLANTAS DE TRATAMIENTO DE AGUA POTABLE COLORADO, EL CEIBAL, SANTA MARTHA Y ESTACION AZUA DE LA EP AGUAS DE MANTA"/>
    <n v="1"/>
    <s v="KG"/>
    <n v="325000"/>
    <n v="290178.57142857142"/>
    <n v="290178.57142857142"/>
    <n v="315316.73600000003"/>
    <n v="281532.79999999999"/>
    <n v="315316.73600000003"/>
    <n v="281532.79999999999"/>
    <s v="GIRO ESPECIFICO"/>
    <s v="EJECUCIÓN DE CONTRATO"/>
    <x v="3"/>
    <s v="Planta Colorado"/>
    <s v="118 / 119 / 120"/>
    <s v="2020-PCP-18 / 2020-PCP-19 / 2020-PCP-20"/>
    <s v="2020-OCA-54 / 2020-OCA-53 / 2020-OCA-52"/>
    <d v="2020-03-01T00:00:00"/>
    <d v="2020-02-07T00:00:00"/>
    <d v="2020-03-11T00:00:00"/>
    <d v="2020-03-27T00:00:00"/>
    <d v="2020-04-01T00:00:00"/>
    <m/>
    <s v="300 DÍAS"/>
    <m/>
    <s v="S"/>
    <m/>
    <m/>
    <s v="PROCESO AUN NO REFLEJA EN EL PORTAL, A LA ESPERA QUE SE PUBLIQUE CON TODA LA DOC. RELEVANTE"/>
    <x v="1"/>
  </r>
  <r>
    <n v="2020"/>
    <n v="630813"/>
    <s v="B2004.1"/>
    <n v="429992218"/>
    <s v="BIEN"/>
    <s v="MCBS-EPAM-005-2020"/>
    <s v="ADQUISICIÓN DE MATERIALES Y ACCESORIOS PARA SISTEMAS DE AGUA POTABLE"/>
    <s v="Adquisición de accesorios de medidas especificas para la reparacion de los sistemas de conducción de agua potable principales de ingreso a la ciudad de Manta tanto en el ceibal como caza lagarto "/>
    <s v="Adquisición de accesorios de medidas especificas para la reparacion de los sistemas de conducción de agua potable principales de ingreso a la ciudad de Manta tanto en el ceibal como caza lagarto "/>
    <s v="ADQUISICION DE ACCESORIOS DE MEDIDAS ESPECIFICAS PARA REPARACIONES DE LINEAS PRINCIPALES DE CONDUCCION DE AGUA POTABLE PARA LA CIUDAD DE MANTA Y PUNTOS PRIORITARIOS DE LA URBE"/>
    <n v="1"/>
    <s v="U"/>
    <n v="80000"/>
    <n v="71428.57142857142"/>
    <n v="71428.57142857142"/>
    <n v="16016.000000000002"/>
    <n v="14300"/>
    <n v="15825.600000000002"/>
    <n v="14130"/>
    <s v="MENOR CUANTIA BIENES"/>
    <s v="Adjudicado - Registro de Contratos"/>
    <x v="3"/>
    <s v="Agua Potable"/>
    <n v="114"/>
    <s v="2020-PCP-25"/>
    <s v="2020-OCA-66"/>
    <d v="2020-03-01T00:00:00"/>
    <d v="2020-02-05T00:00:00"/>
    <d v="2020-05-07T00:00:00"/>
    <d v="2020-05-26T00:00:00"/>
    <d v="2020-05-20T00:00:00"/>
    <m/>
    <s v="8 DÍAS"/>
    <m/>
    <s v="S"/>
    <m/>
    <m/>
    <s v="Se lo considera incumplido por que se lo adjudico en el segundo cuatrimestre"/>
    <x v="3"/>
  </r>
  <r>
    <n v="2020"/>
    <n v="630811"/>
    <s v="B2005.1"/>
    <n v="429992218"/>
    <s v="BIEN"/>
    <s v="MCBS-EPAM-005-2020"/>
    <s v="ADQUISICIÓN DE MATERIALES Y ACCESORIOS PARA SISTEMAS DE AGUA POTABLE"/>
    <s v="Adquisición de tubos para trabajos de ampliación y adecuación de los acueductos  de conducción de agua potable para la ciuidad de Manta."/>
    <s v="Adquisición de tubos para trabajos de ampliación y adecuación de los acueductos  de conducción de agua potable para la ciuidad de Manta."/>
    <s v="ADQUISICION DE ACCESORIOS DE MEDIDAS ESPECIFICAS PARA REPARACIONES DE LINEAS PRINCIPALES DE CONDUCCION DE AGUA POTABLE PARA LA CIUDAD DE MANTA Y PUNTOS PRIORITARIOS DE LA URBE"/>
    <n v="1"/>
    <s v="U"/>
    <n v="100000"/>
    <n v="89285.714285714275"/>
    <n v="89285.714285714275"/>
    <n v="5118.4000000000005"/>
    <n v="4570"/>
    <n v="5118.4000000000005"/>
    <n v="4570"/>
    <s v="MENOR CUANTIA BIENES"/>
    <s v="Adjudicado - Registro de Contratos"/>
    <x v="3"/>
    <s v="Agua Potable"/>
    <n v="114"/>
    <s v="2020-PCP-25"/>
    <s v="2020-OCA-66"/>
    <d v="2020-03-01T00:00:00"/>
    <d v="2020-02-05T00:00:00"/>
    <d v="2020-05-07T00:00:00"/>
    <d v="2020-05-26T00:00:00"/>
    <d v="2020-05-20T00:00:00"/>
    <m/>
    <s v="8 DÍAS"/>
    <m/>
    <s v="S"/>
    <m/>
    <m/>
    <s v="Se lo considera incumplido por que se lo adjudico en el segundo cuatrimestre"/>
    <x v="3"/>
  </r>
  <r>
    <n v="2020"/>
    <n v="630417"/>
    <s v="O2003.1"/>
    <n v="542510112"/>
    <s v="OBRAS"/>
    <s v="MCO-EPAM-CP-003-2020"/>
    <s v="MANTENIMIENTO DE SISTEMAS DE AGUAS LLUVIAS"/>
    <s v="Mantenimiento de sistemas de aguas lluvias"/>
    <s v="MANTENIMIENTO DE SISTEMAS DE AGUAS LLUVIAS"/>
    <s v="RECONSTRUCCION Y REPOSICION DE SUMIDEROS Y CAMARAS DE REVISION DEL SISTEMA DE AGUAS LLUVIAS UBICADO EN VARIOS SECTORES (ALTAGRACIAS; BARRIO EL PARAISO CALLE 105 Y AVENIDA 151; CALLE 4 Y AVENIDA 11 DETRÁS DE INEPACA) DE LA CIUDAD DE MANTA"/>
    <n v="1"/>
    <s v="UNIDAD   "/>
    <n v="65000"/>
    <n v="58035.714285714283"/>
    <n v="58035.714285714283"/>
    <n v="42596.635200000004"/>
    <n v="38032.71"/>
    <n v="0"/>
    <m/>
    <s v="MENOR CUANTIA OBRA"/>
    <s v="Preguntas, Respuestas y Aclaraciones"/>
    <x v="3"/>
    <s v="Alcantarillado Sanitario"/>
    <n v="138"/>
    <s v="2020-PCP-26"/>
    <m/>
    <d v="2020-02-15T00:00:00"/>
    <d v="2020-02-14T00:00:00"/>
    <d v="2020-05-26T00:00:00"/>
    <d v="2020-06-08T00:00:00"/>
    <m/>
    <m/>
    <m/>
    <m/>
    <s v="S"/>
    <m/>
    <m/>
    <m/>
    <x v="3"/>
  </r>
  <r>
    <n v="2020"/>
    <n v="530704"/>
    <s v="S2092"/>
    <n v="859400013"/>
    <s v="SERVICIO"/>
    <m/>
    <m/>
    <m/>
    <s v="SERVICIO DE FOTOCOPIADORAS QUE INCLUYA REDUCCION, ESCANEO E IMPRESIÓN DE DOCUMENTOS EN BLANCO/NEGRO Y A COLOR, PARA VARIOS DEPARTAMENTOS DE LA EMPRESA PUBLICA AGUAS DE MANTA"/>
    <m/>
    <n v="1"/>
    <s v="U"/>
    <n v="2000"/>
    <n v="1785.7142857142856"/>
    <n v="1785.71"/>
    <m/>
    <m/>
    <m/>
    <m/>
    <s v="INFIMA CUANTIA"/>
    <m/>
    <x v="2"/>
    <s v="Mant. De Equipos y Herramientas"/>
    <m/>
    <m/>
    <m/>
    <d v="2020-02-15T00:00:00"/>
    <m/>
    <m/>
    <m/>
    <m/>
    <m/>
    <m/>
    <m/>
    <s v="S"/>
    <m/>
    <m/>
    <m/>
    <x v="2"/>
  </r>
  <r>
    <n v="2020"/>
    <n v="530204"/>
    <s v="S2091"/>
    <n v="325300019"/>
    <s v="SERVICIO"/>
    <m/>
    <m/>
    <m/>
    <s v="SERVICIO DE BRANDEO Y PUBLICIDAD PARA ÁREAS ADMINISTRATIVAS DE LA EMPRESA PÚBLICA AGUAS DE MANTA"/>
    <m/>
    <n v="1"/>
    <s v="U"/>
    <n v="33000"/>
    <n v="29464.28571428571"/>
    <n v="29464.29"/>
    <n v="0"/>
    <m/>
    <n v="0"/>
    <m/>
    <s v="SUBASTA INVERSA ELECTRONICA"/>
    <m/>
    <x v="2"/>
    <s v="Mant. De Equipos y Herramientas"/>
    <m/>
    <m/>
    <m/>
    <d v="2020-02-15T00:00:00"/>
    <m/>
    <m/>
    <m/>
    <m/>
    <m/>
    <m/>
    <m/>
    <s v="S"/>
    <m/>
    <m/>
    <m/>
    <x v="3"/>
  </r>
  <r>
    <n v="2020"/>
    <n v="530204"/>
    <s v="S2092"/>
    <n v="859400013"/>
    <s v="SERVICIO"/>
    <m/>
    <m/>
    <m/>
    <s v="SERVICIO DE FOTOCOPIADORAS QUE INCLUYA REDUCCION, ESCANEO E IMPRESIÓN DE DOCUMENTOS EN BLANCO/NEGRO Y A COLOR, PARA VARIOS DEPARTAMENTOS DE LA EMPRESA PUBLICA AGUAS DE MANTA"/>
    <m/>
    <n v="1"/>
    <s v="U"/>
    <n v="101000"/>
    <n v="90178.57142857142"/>
    <n v="90178.57"/>
    <n v="0"/>
    <m/>
    <n v="0"/>
    <m/>
    <s v="SUBASTA INVERSA ELECTRONICA"/>
    <m/>
    <x v="2"/>
    <s v="Mant. De Equipos y Herramientas"/>
    <m/>
    <m/>
    <m/>
    <d v="2020-03-01T00:00:00"/>
    <m/>
    <m/>
    <m/>
    <m/>
    <m/>
    <m/>
    <m/>
    <s v="S"/>
    <m/>
    <m/>
    <m/>
    <x v="3"/>
  </r>
  <r>
    <n v="2020"/>
    <n v="630601"/>
    <s v="C2002.1"/>
    <n v="831310011"/>
    <s v="CONSULTORIA"/>
    <s v="CCD-EPAM-CP-001-2020"/>
    <s v="CONSULTORIA PARA LICENCIAMIENTO AMBIENTAL DE PLANTAS DE TRATAMIENTO DE AGUA POTABLE  (CEIBAL, COLORADO Y FENIX)"/>
    <s v="Consultoria para licenciamiento ambiental de plantas de tratamiento de agua potable (ceibal, colorado y fenix)"/>
    <s v="Consultoria para licenciamiento ambiental de plantas de tratamiento de agua potable (ceibal, colorado y fenix)"/>
    <s v="CONSULTORIA PARA LA OBTENCION DE REGISTROS AMBIENTALES DE LOS PROYECTOS: OPERACIÓN Y MANTENIMIENTO DEL LABORATORIO EPAM DE LA CIUDAD DE MANTA Y REGISTRO GENERADOR DE DESECHOS PELIGROSOS DEL LABORATORIO EPAM DE LA CIUDAD DE MANTA"/>
    <n v="1"/>
    <s v="U"/>
    <n v="14563.2"/>
    <n v="13002.857142857143"/>
    <n v="13002.86"/>
    <n v="6160.0000000000009"/>
    <n v="5500"/>
    <n v="6160.0000000000009"/>
    <n v="5500"/>
    <s v="CONSULTORIA  Contratacion directa "/>
    <s v="Adjudicado - Registro de Contratos"/>
    <x v="3"/>
    <s v="Medio Ambiente"/>
    <n v="186"/>
    <s v="2020-PCP-29"/>
    <s v="2020-OT-14"/>
    <d v="2020-09-01T00:00:00"/>
    <d v="2020-03-27T00:00:00"/>
    <d v="2020-04-29T00:00:00"/>
    <d v="2020-05-18T00:00:00"/>
    <d v="2020-05-22T00:00:00"/>
    <m/>
    <s v="40 DÍAS"/>
    <m/>
    <m/>
    <m/>
    <s v="S"/>
    <m/>
    <x v="1"/>
  </r>
  <r>
    <n v="2020"/>
    <n v="630601"/>
    <s v="C2002.2"/>
    <n v="831310011"/>
    <s v="CONSULTORIA"/>
    <s v="CCD-EPAM-CP-002-2020"/>
    <s v="CONSULTORIA PARA LICENCIAMIENTO AMBIENTAL DE PLANTAS DE TRATAMIENTO DE AGUA POTABLE  (CEIBAL, COLORADO Y FENIX)"/>
    <s v="Consultoria para licenciamiento ambiental de plantas de tratamiento de agua potable (ceibal, colorado y fenix)"/>
    <s v="Consultoria para licenciamiento ambiental de plantas de tratamiento de agua potable (ceibal, colorado y fenix)"/>
    <s v="CONSULTORIA AMBIENTAL PARA OBTENCION DE LA LICENCIA AMBIENTAL DEL PROYECTO PTAR EL GAVILAN DE LA EMPRESA PUBLICA AGUAS DE MANTA Y LA OBTENCION DE LOS REGISTROS AMBIENTALES DE LA PLANTA DE TRATAMIENTO DE AGUA POTABLE EL CEIBAL, PLANTA DE TRATAMIENTO DE AGU"/>
    <n v="1"/>
    <s v="U"/>
    <n v="35436.800000000003"/>
    <n v="31640"/>
    <n v="31640"/>
    <n v="35436.800000000003"/>
    <n v="31640"/>
    <n v="35436.800000000003"/>
    <n v="31640"/>
    <s v="CONSULTORIA  Contratacion directa "/>
    <s v="Adjudicado - Registro de Contratos"/>
    <x v="3"/>
    <s v="Medio Ambiente"/>
    <n v="190"/>
    <s v="2020-PCP-30"/>
    <s v="2020-OT-13"/>
    <d v="2020-09-01T00:00:00"/>
    <d v="2020-03-27T00:00:00"/>
    <d v="2020-04-29T00:00:00"/>
    <d v="2020-05-18T00:00:00"/>
    <d v="2020-05-22T00:00:00"/>
    <m/>
    <s v="220 DÍAS"/>
    <m/>
    <m/>
    <m/>
    <s v="S"/>
    <m/>
    <x v="1"/>
  </r>
  <r>
    <n v="2020"/>
    <n v="530502"/>
    <s v="S2069.1"/>
    <n v="721120013"/>
    <s v="SERVICIO"/>
    <s v="PE-EPAM-CP-001-2020"/>
    <s v="ARRENDAMIENTO DE EDIFICIOS , LOCALES, RESIDENCIAS, PARQUEADEROS, CASILLEROS"/>
    <s v="Arriendo de edificio y/o locales para instalación de oficinas administrativas de acuerdo a necesidad institucional"/>
    <s v="Arriendo de edificio y/o locales para instalación de oficinas administrativas de acuerdo a necesidad institucional"/>
    <s v="ALQUILER DE EDIFICIO PARA ALMACENAMIENTO DE LOS ARCHIVOS CENTRALES ACTIVOS Y PASIVOS, ARCHIVO TEMPORAL, INVENTARIO DEEXISTENCIA Y OTRAS QUE DEMANDE LA ENTIDAD"/>
    <n v="1"/>
    <s v="U"/>
    <n v="219000"/>
    <n v="195535.71428571426"/>
    <n v="195535.71000000002"/>
    <n v="83328.000000000015"/>
    <n v="74400"/>
    <n v="83328.000000000015"/>
    <n v="74400"/>
    <s v="PROCESO ESPECIAL -  Arrendamiento de Bienes Inmuebles"/>
    <s v="Adjudicado - Registro de Contratos"/>
    <x v="2"/>
    <s v="Mantenimiento de infrastructura"/>
    <n v="151"/>
    <s v="2020-PCP-28"/>
    <s v="2020-OCA-64"/>
    <d v="2020-01-01T00:00:00"/>
    <d v="2020-02-27T00:00:00"/>
    <d v="2020-05-06T00:00:00"/>
    <d v="2020-05-18T00:00:00"/>
    <d v="2020-05-15T00:00:00"/>
    <m/>
    <s v="365 DÍAS"/>
    <m/>
    <s v="S"/>
    <m/>
    <m/>
    <s v="Se lo considera incumplido por que se lo adjudico en el segundo cuatrimestre"/>
    <x v="3"/>
  </r>
  <r>
    <s v="2020"/>
    <n v="630417"/>
    <s v="S2008.1"/>
    <n v="853400422"/>
    <s v="SERVICIO"/>
    <s v="MCBS-EPAM-006-2020"/>
    <s v="TRABAJOS DE LIMPIEZA Y MANTENIMIENTO DE LOS SISTEMAS AA.PP.-AA.SS.-AA.LL."/>
    <s v="Limpieza y mantenimiento de todos los desagues de los acueductos hacia la ciudad de Manta perteneciente a la EPAM"/>
    <s v="Limpieza y mantenimiento de todos los desagues de los acueductos hacia la ciudad de Manta perteneciente a la EPAM"/>
    <s v="SERVICIO TECNICO ESPECIALIZADO DE SUPERVISION Y MANTENIMIENTO PREVENTIVO, CORRECTIVO Y PERMAMENTE DE LA LINEA DE IMPULSION Y CONDUCCION DN- 800MM DESDE LA CAPTACION EL CEIBAL EN ROCAFUERTE HASTA EL RESERVORIO TANQUE AZUA-MANTA DE PROPIEDAD DE LA EP AGUAS "/>
    <n v="1"/>
    <s v="U"/>
    <n v="58800"/>
    <n v="52499.999999999993"/>
    <n v="52499.999999999993"/>
    <n v="78220.800000000003"/>
    <n v="69840"/>
    <n v="0"/>
    <m/>
    <s v="MENOR CUANTIA SERVICIOS"/>
    <s v="POR PUBLICAR"/>
    <x v="3"/>
    <s v="Agua Potable"/>
    <n v="178"/>
    <s v="2020-PCP-31"/>
    <m/>
    <d v="2020-03-01T00:00:00"/>
    <d v="2020-03-02T00:00:00"/>
    <m/>
    <m/>
    <m/>
    <m/>
    <m/>
    <m/>
    <s v="S"/>
    <m/>
    <m/>
    <s v="PARTIDA FUTURA  $ 23277,32  SIN IVA PARA EL 2021 PARA EL 2020 $ 46562,68"/>
    <x v="3"/>
  </r>
  <r>
    <s v="2020"/>
    <n v="631005"/>
    <s v="B2020.1"/>
    <n v="3424011114"/>
    <s v="BIEN"/>
    <s v="PGE-EPAM-CP-003-2020"/>
    <s v="ADQUISICIÓN DE INSUMOS QUIMICOS PARA LA POTABILIZACION DEL AGUA CRUDA EN PLANTA EL CEIBAL "/>
    <s v="Adquisición de insumos quimicos como policloruro de aluminio, policloruro de aluminio plus, hipoclorito de calcio, polímero aniónico y sulfato de cobre para potabilización de agua cruda en las Plantas El Ceibal "/>
    <s v="ADQUISICIÓN DE INSUMOS QUIMICOS PARA LA POTABILIZACION DEL AGUA CRUDA EN PLANTA EL CEIBAL "/>
    <s v="ADQUISICION DE INSUMOS QUIMICOS (165000 KG DE POLICLORURO DE ALUMINIO PLUS, 303750 KG DE POLICLORURO DE ALUMINIO ULTRA, 2450 KG DE POLIMERO ANIONICO, 5550 KG DE SULFATO DE COBRE, 11440 KG DE HIPOCLORITO DE CALCIO) PARA LAS PLANTAS DE POTABILIZACION, ESTAC"/>
    <n v="1"/>
    <s v="KG"/>
    <n v="423174.07999999996"/>
    <n v="377833.99999999994"/>
    <n v="377833.99999999994"/>
    <n v="0"/>
    <m/>
    <n v="0"/>
    <m/>
    <s v="GIRO ESPECIFICO"/>
    <s v="POR PUBLICAR"/>
    <x v="3"/>
    <s v="Planta el Ceibal"/>
    <n v="184"/>
    <s v="2020-PCP-32"/>
    <m/>
    <d v="2020-02-15T00:00:00"/>
    <d v="2020-03-23T00:00:00"/>
    <m/>
    <m/>
    <m/>
    <m/>
    <m/>
    <m/>
    <s v="S"/>
    <m/>
    <m/>
    <m/>
    <x v="3"/>
  </r>
  <r>
    <n v="2020"/>
    <n v="631005"/>
    <s v="B2021.2"/>
    <n v="3424011114"/>
    <s v="BIEN"/>
    <s v="PGE-EPAM-CP-003-2020"/>
    <s v="ADQUISICIÓN DE INSUMOS QUIMICOS PARA LA POTABILIZACION DEL AGUA CRUDA EN PLANTA  COLORADO"/>
    <s v="Adquisición de insumos quimicos como policloruro de aluminio, policloruro de aluminio plus, hipoclorito de calcio, polímero aniónico y sulfato de cobre para potabilización de agua cruda en las Plantas Colorado."/>
    <s v="ADQUISICIÓN DE INSUMOS QUIMICOS PARA LA POTABILIZACION DEL AGUA CRUDA EN PLANTA  COLORADO"/>
    <s v="ADQUISICION DE INSUMOS QUIMICOS (165000 KG DE POLICLORURO DE ALUMINIO PLUS, 303750 KG DE POLICLORURO DE ALUMINIO ULTRA, 2450 KG DE POLIMERO ANIONICO, 5550 KG DE SULFATO DE COBRE, 11440 KG DE HIPOCLORITO DE CALCIO) PARA LAS PLANTAS DE POTABILIZACION, ESTAC"/>
    <n v="1"/>
    <s v="KG"/>
    <n v="250227.20000000001"/>
    <n v="223417.14285714284"/>
    <n v="223417.14"/>
    <n v="0"/>
    <m/>
    <n v="0"/>
    <m/>
    <s v="GIRO ESPECIFICO"/>
    <s v="POR PUBLICAR"/>
    <x v="3"/>
    <s v="Planta Colorado"/>
    <n v="185"/>
    <s v="2020-PCP-33"/>
    <m/>
    <d v="2020-01-15T00:00:00"/>
    <d v="2020-03-23T00:00:00"/>
    <m/>
    <m/>
    <m/>
    <m/>
    <m/>
    <m/>
    <s v="S"/>
    <m/>
    <m/>
    <m/>
    <x v="3"/>
  </r>
  <r>
    <n v="2020"/>
    <n v="530202"/>
    <m/>
    <m/>
    <s v="SERVICIO"/>
    <m/>
    <s v=" EMBALAJE, TRASLADO, DISTRIBUCIÓN, ARMADO DE PERCHAS, ORDENAMIENTO DE ARCHIVO CENTRAL, SEGURIDAD Y RESGUARDO DEL ACERVO DOCUMENTAL DE PROPIEDAD DE LA EMPRESA PÚBLICA AGUAS DE MANTA"/>
    <s v=" Traslado de archivo central incluido seguridad"/>
    <s v=" Traslado de archivo central incluido seguridad"/>
    <s v=" Traslado de archivo central incluido seguridad"/>
    <n v="1"/>
    <s v="U"/>
    <n v="8000"/>
    <n v="7142.8571428571422"/>
    <n v="7142.86"/>
    <n v="7857.920000000001"/>
    <n v="7016"/>
    <n v="7857.920000000001"/>
    <n v="7016"/>
    <s v="INFIMA CUANTIA"/>
    <m/>
    <x v="2"/>
    <s v="Mantenimiento de infrastructura"/>
    <n v="134"/>
    <s v="  2020-PCI-38"/>
    <s v="2020-OCA-39"/>
    <d v="2020-02-15T00:00:00"/>
    <d v="2020-02-13T00:00:00"/>
    <d v="2020-03-09T00:00:00"/>
    <d v="2020-03-09T00:00:00"/>
    <d v="2020-03-09T00:00:00"/>
    <d v="2020-03-09T00:00:00"/>
    <m/>
    <m/>
    <s v="S"/>
    <m/>
    <m/>
    <m/>
    <x v="2"/>
  </r>
  <r>
    <n v="2020"/>
    <n v="530402"/>
    <m/>
    <m/>
    <s v="SERVICIO"/>
    <m/>
    <m/>
    <m/>
    <s v="Contratación del servicio de mantenimiento y reparaciones de la infraestructura del edificio Arteaga donde funcionaron las áreas administrativas"/>
    <m/>
    <n v="1"/>
    <s v="U"/>
    <n v="16000"/>
    <n v="14285.714285714284"/>
    <n v="14285.71"/>
    <m/>
    <m/>
    <m/>
    <m/>
    <s v="MENOR CUANTIA DE BIENES Y SERVICIOS "/>
    <m/>
    <x v="2"/>
    <s v="Mantenimiento de infrastructura"/>
    <m/>
    <m/>
    <m/>
    <d v="2020-02-15T00:00:00"/>
    <m/>
    <m/>
    <m/>
    <m/>
    <m/>
    <m/>
    <m/>
    <s v="S"/>
    <m/>
    <m/>
    <m/>
    <x v="3"/>
  </r>
  <r>
    <n v="2020"/>
    <n v="530503"/>
    <m/>
    <m/>
    <s v="SERVICIO"/>
    <m/>
    <m/>
    <m/>
    <s v="Contratación o arrendamiento de mobiliario para la institución"/>
    <m/>
    <n v="1"/>
    <s v="U"/>
    <n v="1600"/>
    <n v="1428.5714285714284"/>
    <n v="1428.57"/>
    <m/>
    <m/>
    <m/>
    <m/>
    <s v="INFIMA CUANTIA"/>
    <m/>
    <x v="2"/>
    <s v="Mantenimiento de infrastructura"/>
    <m/>
    <m/>
    <m/>
    <d v="2020-04-01T00:00:00"/>
    <m/>
    <m/>
    <m/>
    <m/>
    <m/>
    <m/>
    <m/>
    <s v="S"/>
    <m/>
    <m/>
    <m/>
    <x v="2"/>
  </r>
  <r>
    <n v="2020"/>
    <n v="630402"/>
    <m/>
    <m/>
    <s v="SERVICIO"/>
    <m/>
    <m/>
    <m/>
    <s v="Contratación del servicio de mantenimiento y reparaciones de la institucion"/>
    <m/>
    <n v="1"/>
    <s v="U"/>
    <n v="22000"/>
    <n v="19642.857142857141"/>
    <n v="19642.86"/>
    <m/>
    <m/>
    <m/>
    <m/>
    <s v="MENOR CUANTIA DE BIENES Y SERVICIOS "/>
    <m/>
    <x v="2"/>
    <s v="Mantenimiento de infrastructura"/>
    <m/>
    <m/>
    <m/>
    <d v="2020-04-01T00:00:00"/>
    <m/>
    <m/>
    <m/>
    <m/>
    <m/>
    <m/>
    <m/>
    <s v="S"/>
    <m/>
    <m/>
    <m/>
    <x v="3"/>
  </r>
  <r>
    <n v="2020"/>
    <n v="631404"/>
    <m/>
    <m/>
    <s v="BIEN"/>
    <m/>
    <m/>
    <m/>
    <s v="Adquisición de equipos y suministros ferreteros en general para uso de la entidad"/>
    <m/>
    <n v="1"/>
    <s v="U"/>
    <n v="10000"/>
    <n v="8928.5714285714275"/>
    <n v="8928.57"/>
    <m/>
    <m/>
    <m/>
    <m/>
    <s v="SUBASTA INVERSA ELECTRONICA"/>
    <m/>
    <x v="2"/>
    <s v="Mantenimiento de infrastructura"/>
    <m/>
    <m/>
    <m/>
    <d v="2020-04-01T00:00:00"/>
    <m/>
    <m/>
    <m/>
    <m/>
    <m/>
    <m/>
    <m/>
    <s v="S"/>
    <m/>
    <m/>
    <m/>
    <x v="3"/>
  </r>
  <r>
    <n v="2020"/>
    <n v="530505"/>
    <m/>
    <m/>
    <s v="SERVICIO"/>
    <m/>
    <m/>
    <m/>
    <s v="Alquiler de toda clase de vehículo según necesidad institucional"/>
    <m/>
    <n v="1"/>
    <s v="U"/>
    <n v="14000"/>
    <n v="12499.999999999998"/>
    <n v="12500"/>
    <m/>
    <m/>
    <m/>
    <m/>
    <s v="SUBASTA INVERSA ELECTRONICA"/>
    <m/>
    <x v="2"/>
    <s v="Mant. De Equipos y Herramientas"/>
    <m/>
    <m/>
    <m/>
    <d v="2020-04-01T00:00:00"/>
    <m/>
    <m/>
    <m/>
    <m/>
    <m/>
    <m/>
    <m/>
    <s v="S"/>
    <m/>
    <m/>
    <m/>
    <x v="3"/>
  </r>
  <r>
    <n v="2020"/>
    <n v="630813"/>
    <m/>
    <m/>
    <s v="BIEN"/>
    <m/>
    <m/>
    <m/>
    <s v="Adquisición de neumáticos para los vehículos livianos, pesados y maquinarias del parque automotor"/>
    <m/>
    <n v="1"/>
    <s v="U"/>
    <n v="24076.400000000001"/>
    <n v="21496.785714285714"/>
    <n v="21496.79"/>
    <m/>
    <m/>
    <m/>
    <m/>
    <s v="CATALOGO ELECTRONICO"/>
    <m/>
    <x v="2"/>
    <s v="Mant. De Equipos y Herramientas"/>
    <m/>
    <m/>
    <m/>
    <d v="2020-02-15T00:00:00"/>
    <m/>
    <m/>
    <m/>
    <m/>
    <m/>
    <m/>
    <m/>
    <s v="S"/>
    <m/>
    <m/>
    <m/>
    <x v="3"/>
  </r>
  <r>
    <n v="2020"/>
    <n v="530807"/>
    <m/>
    <m/>
    <s v="BIEN"/>
    <m/>
    <m/>
    <m/>
    <s v="Adquisición de insumos para carnetizar a trabajadores y servidores de la institución"/>
    <m/>
    <n v="1"/>
    <s v="U"/>
    <n v="2700"/>
    <n v="2410.7142857142853"/>
    <n v="2410.71"/>
    <m/>
    <m/>
    <m/>
    <m/>
    <s v="INFIMA CUANTIA"/>
    <m/>
    <x v="1"/>
    <s v="Selección y Desarrollo del Talento Humano"/>
    <m/>
    <m/>
    <m/>
    <m/>
    <m/>
    <m/>
    <m/>
    <m/>
    <m/>
    <m/>
    <m/>
    <m/>
    <m/>
    <m/>
    <s v="EN EL POA NO TIENE FECHA DE INICIO LA ACTIVIDAD"/>
    <x v="2"/>
  </r>
  <r>
    <n v="2020"/>
    <n v="840103"/>
    <m/>
    <m/>
    <s v="BIEN"/>
    <m/>
    <m/>
    <m/>
    <s v="Aquisición de mobiliarios para el dispensario medico en cumplimiento con la nomativa legal."/>
    <m/>
    <n v="1"/>
    <s v="U"/>
    <n v="1000"/>
    <n v="892.85714285714278"/>
    <n v="892.86"/>
    <m/>
    <m/>
    <m/>
    <m/>
    <s v="INFIMA CUANTIA"/>
    <m/>
    <x v="1"/>
    <s v="Selección y Desarrollo del Talento Humano"/>
    <m/>
    <m/>
    <m/>
    <d v="2020-01-15T00:00:00"/>
    <m/>
    <m/>
    <m/>
    <m/>
    <m/>
    <m/>
    <m/>
    <s v="S"/>
    <m/>
    <m/>
    <m/>
    <x v="2"/>
  </r>
  <r>
    <n v="2020"/>
    <n v="630405"/>
    <m/>
    <m/>
    <s v="SERVICIO"/>
    <m/>
    <m/>
    <m/>
    <s v=" Contratación del servicio de vulcanizadora para los vehiculos de la EP Aguas de Manta"/>
    <m/>
    <n v="1"/>
    <s v="U"/>
    <n v="8000"/>
    <n v="7142.8571428571422"/>
    <n v="7142.86"/>
    <m/>
    <m/>
    <m/>
    <m/>
    <s v="INFIMA CUANTIA"/>
    <m/>
    <x v="2"/>
    <s v="Mant. De Equipos y Herramientas"/>
    <m/>
    <m/>
    <m/>
    <d v="2020-02-15T00:00:00"/>
    <m/>
    <m/>
    <m/>
    <m/>
    <m/>
    <m/>
    <m/>
    <s v="S"/>
    <m/>
    <m/>
    <m/>
    <x v="2"/>
  </r>
  <r>
    <n v="2020"/>
    <n v="840107"/>
    <m/>
    <m/>
    <s v="SERVICIO"/>
    <m/>
    <m/>
    <m/>
    <s v="Adquisición de datacenter de datos de alta disponibilidad y sistemas de backups"/>
    <m/>
    <n v="1"/>
    <s v="U"/>
    <n v="28000"/>
    <n v="24999.999999999996"/>
    <n v="25000"/>
    <m/>
    <m/>
    <m/>
    <m/>
    <s v="SUBASTA INVERSA ELECTRONICA"/>
    <m/>
    <x v="0"/>
    <s v="Tics"/>
    <m/>
    <m/>
    <m/>
    <d v="2020-11-15T00:00:00"/>
    <m/>
    <m/>
    <m/>
    <m/>
    <m/>
    <m/>
    <m/>
    <m/>
    <m/>
    <s v="S"/>
    <m/>
    <x v="0"/>
  </r>
  <r>
    <s v="2020"/>
    <n v="530235"/>
    <s v="S2088"/>
    <n v="632100011"/>
    <s v="SERVICIO"/>
    <s v="EMERGENCIA"/>
    <s v="SERVICIO DE ALIMENTACIÓN DEL PERSONAL OPERATIVO QUE SE ENCUENTRA LABORANDO EN EMERGENCIA POR COVID"/>
    <s v="Servicio de alimentación del personal operativo que se encuentra laborando en emergencia por covid"/>
    <s v="Contratacion del servicio de alimentacion del personal de apoyo de la operación hidrica emergente"/>
    <m/>
    <n v="1"/>
    <s v="UNIDAD   "/>
    <n v="19500"/>
    <n v="17410.714285714283"/>
    <n v="17410.71"/>
    <n v="0"/>
    <m/>
    <n v="0"/>
    <m/>
    <s v="INFIMA CUANTIA"/>
    <m/>
    <x v="1"/>
    <m/>
    <m/>
    <m/>
    <m/>
    <d v="2020-04-01T00:00:00"/>
    <m/>
    <m/>
    <m/>
    <m/>
    <m/>
    <m/>
    <m/>
    <s v="S"/>
    <m/>
    <m/>
    <s v="EMERGENCIA NO CONSIDERADA AL CUMPLIMIENTO"/>
    <x v="4"/>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dataOnRows="1" applyNumberFormats="0" applyBorderFormats="0" applyFontFormats="0" applyPatternFormats="0" applyAlignmentFormats="0" applyWidthHeightFormats="1" dataCaption="Datos" updatedVersion="3" showMemberPropertyTips="0" useAutoFormatting="1" itemPrintTitles="1" createdVersion="1" indent="0" compact="0" compactData="0" gridDropZones="1">
  <location ref="A1:C30" firstHeaderRow="2" firstDataRow="2" firstDataCol="2"/>
  <pivotFields count="39">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numFmtId="4" outline="0" subtotalTop="0" showAll="0" includeNewItemsInFilter="1"/>
    <pivotField compact="0" numFmtId="4" outline="0" subtotalTop="0" showAll="0" includeNewItemsInFilter="1"/>
    <pivotField compact="0" numFmtId="4"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axis="axisRow" compact="0" outline="0" subtotalTop="0" showAll="0" includeNewItemsInFilter="1">
      <items count="10">
        <item x="5"/>
        <item x="6"/>
        <item x="2"/>
        <item x="1"/>
        <item x="3"/>
        <item x="4"/>
        <item x="0"/>
        <item x="8"/>
        <item x="7"/>
        <item t="default"/>
      </items>
    </pivotField>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compact="0" outline="0" subtotalTop="0" showAll="0" includeNewItemsInFilter="1"/>
    <pivotField axis="axisRow" dataField="1" compact="0" outline="0" subtotalTop="0" showAll="0" includeNewItemsInFilter="1">
      <items count="6">
        <item x="1"/>
        <item x="4"/>
        <item x="3"/>
        <item x="2"/>
        <item h="1" x="0"/>
        <item t="default"/>
      </items>
    </pivotField>
  </pivotFields>
  <rowFields count="2">
    <field x="21"/>
    <field x="38"/>
  </rowFields>
  <rowItems count="28">
    <i>
      <x/>
      <x v="2"/>
    </i>
    <i r="1">
      <x v="3"/>
    </i>
    <i t="default">
      <x/>
    </i>
    <i>
      <x v="1"/>
      <x v="2"/>
    </i>
    <i r="1">
      <x v="3"/>
    </i>
    <i t="default">
      <x v="1"/>
    </i>
    <i>
      <x v="2"/>
      <x/>
    </i>
    <i r="1">
      <x v="2"/>
    </i>
    <i r="1">
      <x v="3"/>
    </i>
    <i t="default">
      <x v="2"/>
    </i>
    <i>
      <x v="3"/>
      <x/>
    </i>
    <i r="1">
      <x v="1"/>
    </i>
    <i r="1">
      <x v="2"/>
    </i>
    <i r="1">
      <x v="3"/>
    </i>
    <i t="default">
      <x v="3"/>
    </i>
    <i>
      <x v="4"/>
      <x/>
    </i>
    <i r="1">
      <x v="2"/>
    </i>
    <i r="1">
      <x v="3"/>
    </i>
    <i t="default">
      <x v="4"/>
    </i>
    <i>
      <x v="5"/>
      <x v="2"/>
    </i>
    <i t="default">
      <x v="5"/>
    </i>
    <i>
      <x v="6"/>
      <x/>
    </i>
    <i r="1">
      <x v="2"/>
    </i>
    <i r="1">
      <x v="3"/>
    </i>
    <i t="default">
      <x v="6"/>
    </i>
    <i>
      <x v="8"/>
      <x v="2"/>
    </i>
    <i t="default">
      <x v="8"/>
    </i>
    <i t="grand">
      <x/>
    </i>
  </rowItems>
  <colItems count="1">
    <i/>
  </colItems>
  <dataFields count="1">
    <dataField name="Cuenta de CUMPLE / NO CUMPLE" fld="38" subtotal="count" baseField="0" baseItem="0"/>
  </dataFields>
  <formats count="95">
    <format dxfId="96">
      <pivotArea outline="0" fieldPosition="0"/>
    </format>
    <format dxfId="95">
      <pivotArea type="topRight" dataOnly="0" labelOnly="1" outline="0" fieldPosition="0"/>
    </format>
    <format dxfId="94">
      <pivotArea type="origin" dataOnly="0" labelOnly="1" outline="0" fieldPosition="0"/>
    </format>
    <format dxfId="93">
      <pivotArea field="21" type="button" dataOnly="0" labelOnly="1" outline="0" axis="axisRow" fieldPosition="0"/>
    </format>
    <format dxfId="92">
      <pivotArea dataOnly="0" labelOnly="1" outline="0" fieldPosition="0">
        <references count="1">
          <reference field="21" count="1">
            <x v="0"/>
          </reference>
        </references>
      </pivotArea>
    </format>
    <format dxfId="91">
      <pivotArea dataOnly="0" labelOnly="1" outline="0" fieldPosition="0">
        <references count="1">
          <reference field="21" count="1">
            <x v="1"/>
          </reference>
        </references>
      </pivotArea>
    </format>
    <format dxfId="90">
      <pivotArea dataOnly="0" labelOnly="1" outline="0" fieldPosition="0">
        <references count="1">
          <reference field="21" count="1">
            <x v="2"/>
          </reference>
        </references>
      </pivotArea>
    </format>
    <format dxfId="89">
      <pivotArea dataOnly="0" labelOnly="1" outline="0" fieldPosition="0">
        <references count="1">
          <reference field="21" count="1">
            <x v="3"/>
          </reference>
        </references>
      </pivotArea>
    </format>
    <format dxfId="88">
      <pivotArea dataOnly="0" labelOnly="1" outline="0" fieldPosition="0">
        <references count="1">
          <reference field="21" count="1">
            <x v="4"/>
          </reference>
        </references>
      </pivotArea>
    </format>
    <format dxfId="87">
      <pivotArea dataOnly="0" labelOnly="1" outline="0" fieldPosition="0">
        <references count="1">
          <reference field="21" count="1">
            <x v="5"/>
          </reference>
        </references>
      </pivotArea>
    </format>
    <format dxfId="86">
      <pivotArea dataOnly="0" labelOnly="1" outline="0" fieldPosition="0">
        <references count="1">
          <reference field="21" count="1">
            <x v="6"/>
          </reference>
        </references>
      </pivotArea>
    </format>
    <format dxfId="85">
      <pivotArea dataOnly="0" labelOnly="1" outline="0" fieldPosition="0">
        <references count="1">
          <reference field="21" count="1">
            <x v="8"/>
          </reference>
        </references>
      </pivotArea>
    </format>
    <format dxfId="84">
      <pivotArea type="origin" dataOnly="0" labelOnly="1" outline="0" fieldPosition="0"/>
    </format>
    <format dxfId="83">
      <pivotArea field="21" type="button" dataOnly="0" labelOnly="1" outline="0" axis="axisRow" fieldPosition="0"/>
    </format>
    <format dxfId="82">
      <pivotArea dataOnly="0" labelOnly="1" outline="0" fieldPosition="0">
        <references count="1">
          <reference field="21" count="1">
            <x v="0"/>
          </reference>
        </references>
      </pivotArea>
    </format>
    <format dxfId="81">
      <pivotArea dataOnly="0" labelOnly="1" outline="0" fieldPosition="0">
        <references count="1">
          <reference field="21" count="1">
            <x v="1"/>
          </reference>
        </references>
      </pivotArea>
    </format>
    <format dxfId="80">
      <pivotArea dataOnly="0" labelOnly="1" outline="0" fieldPosition="0">
        <references count="1">
          <reference field="21" count="1">
            <x v="2"/>
          </reference>
        </references>
      </pivotArea>
    </format>
    <format dxfId="79">
      <pivotArea dataOnly="0" labelOnly="1" outline="0" fieldPosition="0">
        <references count="1">
          <reference field="21" count="1">
            <x v="3"/>
          </reference>
        </references>
      </pivotArea>
    </format>
    <format dxfId="78">
      <pivotArea dataOnly="0" labelOnly="1" outline="0" fieldPosition="0">
        <references count="1">
          <reference field="21" count="1">
            <x v="4"/>
          </reference>
        </references>
      </pivotArea>
    </format>
    <format dxfId="77">
      <pivotArea dataOnly="0" labelOnly="1" outline="0" fieldPosition="0">
        <references count="1">
          <reference field="21" count="1">
            <x v="5"/>
          </reference>
        </references>
      </pivotArea>
    </format>
    <format dxfId="76">
      <pivotArea dataOnly="0" labelOnly="1" outline="0" fieldPosition="0">
        <references count="1">
          <reference field="21" count="1">
            <x v="6"/>
          </reference>
        </references>
      </pivotArea>
    </format>
    <format dxfId="75">
      <pivotArea dataOnly="0" labelOnly="1" outline="0" fieldPosition="0">
        <references count="1">
          <reference field="21" count="1">
            <x v="8"/>
          </reference>
        </references>
      </pivotArea>
    </format>
    <format dxfId="74">
      <pivotArea type="origin" dataOnly="0" labelOnly="1" outline="0" fieldPosition="0"/>
    </format>
    <format dxfId="73">
      <pivotArea field="21" type="button" dataOnly="0" labelOnly="1" outline="0" axis="axisRow" fieldPosition="0"/>
    </format>
    <format dxfId="72">
      <pivotArea dataOnly="0" labelOnly="1" outline="0" fieldPosition="0">
        <references count="1">
          <reference field="21" count="1">
            <x v="0"/>
          </reference>
        </references>
      </pivotArea>
    </format>
    <format dxfId="71">
      <pivotArea dataOnly="0" labelOnly="1" outline="0" fieldPosition="0">
        <references count="1">
          <reference field="21" count="1">
            <x v="1"/>
          </reference>
        </references>
      </pivotArea>
    </format>
    <format dxfId="70">
      <pivotArea dataOnly="0" labelOnly="1" outline="0" fieldPosition="0">
        <references count="1">
          <reference field="21" count="1">
            <x v="2"/>
          </reference>
        </references>
      </pivotArea>
    </format>
    <format dxfId="69">
      <pivotArea dataOnly="0" labelOnly="1" outline="0" fieldPosition="0">
        <references count="1">
          <reference field="21" count="1">
            <x v="3"/>
          </reference>
        </references>
      </pivotArea>
    </format>
    <format dxfId="68">
      <pivotArea dataOnly="0" labelOnly="1" outline="0" fieldPosition="0">
        <references count="1">
          <reference field="21" count="1">
            <x v="4"/>
          </reference>
        </references>
      </pivotArea>
    </format>
    <format dxfId="67">
      <pivotArea dataOnly="0" labelOnly="1" outline="0" fieldPosition="0">
        <references count="1">
          <reference field="21" count="1">
            <x v="5"/>
          </reference>
        </references>
      </pivotArea>
    </format>
    <format dxfId="66">
      <pivotArea dataOnly="0" labelOnly="1" outline="0" fieldPosition="0">
        <references count="1">
          <reference field="21" count="1">
            <x v="6"/>
          </reference>
        </references>
      </pivotArea>
    </format>
    <format dxfId="65">
      <pivotArea dataOnly="0" labelOnly="1" outline="0" fieldPosition="0">
        <references count="1">
          <reference field="21" count="1">
            <x v="8"/>
          </reference>
        </references>
      </pivotArea>
    </format>
    <format dxfId="64">
      <pivotArea dataOnly="0" labelOnly="1" outline="0" fieldPosition="0">
        <references count="2">
          <reference field="21" count="1" selected="0">
            <x v="2"/>
          </reference>
          <reference field="38" count="0"/>
        </references>
      </pivotArea>
    </format>
    <format dxfId="63">
      <pivotArea dataOnly="0" labelOnly="1" outline="0" fieldPosition="0">
        <references count="2">
          <reference field="21" count="1" selected="0">
            <x v="4"/>
          </reference>
          <reference field="38" count="0"/>
        </references>
      </pivotArea>
    </format>
    <format dxfId="62">
      <pivotArea dataOnly="0" labelOnly="1" outline="0" fieldPosition="0">
        <references count="2">
          <reference field="21" count="1" selected="0">
            <x v="6"/>
          </reference>
          <reference field="38" count="0"/>
        </references>
      </pivotArea>
    </format>
    <format dxfId="61">
      <pivotArea dataOnly="0" labelOnly="1" outline="0" fieldPosition="0">
        <references count="2">
          <reference field="21" count="1" selected="0">
            <x v="2"/>
          </reference>
          <reference field="38" count="0"/>
        </references>
      </pivotArea>
    </format>
    <format dxfId="60">
      <pivotArea dataOnly="0" labelOnly="1" outline="0" fieldPosition="0">
        <references count="2">
          <reference field="21" count="1" selected="0">
            <x v="4"/>
          </reference>
          <reference field="38" count="0"/>
        </references>
      </pivotArea>
    </format>
    <format dxfId="59">
      <pivotArea dataOnly="0" labelOnly="1" outline="0" fieldPosition="0">
        <references count="2">
          <reference field="21" count="1" selected="0">
            <x v="6"/>
          </reference>
          <reference field="38" count="0"/>
        </references>
      </pivotArea>
    </format>
    <format dxfId="58">
      <pivotArea outline="0" fieldPosition="0"/>
    </format>
    <format dxfId="57">
      <pivotArea type="topRight" dataOnly="0" labelOnly="1" outline="0" fieldPosition="0"/>
    </format>
    <format dxfId="56">
      <pivotArea grandRow="1" outline="0" fieldPosition="0"/>
    </format>
    <format dxfId="55">
      <pivotArea field="38" type="button" dataOnly="0" labelOnly="1" outline="0" axis="axisRow" fieldPosition="1"/>
    </format>
    <format dxfId="54">
      <pivotArea dataOnly="0" labelOnly="1" outline="0" fieldPosition="0">
        <references count="1">
          <reference field="21" count="1" defaultSubtotal="1">
            <x v="0"/>
          </reference>
        </references>
      </pivotArea>
    </format>
    <format dxfId="53">
      <pivotArea dataOnly="0" labelOnly="1" outline="0" fieldPosition="0">
        <references count="1">
          <reference field="21" count="1" defaultSubtotal="1">
            <x v="1"/>
          </reference>
        </references>
      </pivotArea>
    </format>
    <format dxfId="52">
      <pivotArea dataOnly="0" labelOnly="1" outline="0" fieldPosition="0">
        <references count="1">
          <reference field="21" count="1" defaultSubtotal="1">
            <x v="2"/>
          </reference>
        </references>
      </pivotArea>
    </format>
    <format dxfId="51">
      <pivotArea dataOnly="0" labelOnly="1" outline="0" fieldPosition="0">
        <references count="1">
          <reference field="21" count="1" defaultSubtotal="1">
            <x v="3"/>
          </reference>
        </references>
      </pivotArea>
    </format>
    <format dxfId="50">
      <pivotArea dataOnly="0" labelOnly="1" outline="0" fieldPosition="0">
        <references count="1">
          <reference field="21" count="1" defaultSubtotal="1">
            <x v="4"/>
          </reference>
        </references>
      </pivotArea>
    </format>
    <format dxfId="49">
      <pivotArea dataOnly="0" labelOnly="1" outline="0" fieldPosition="0">
        <references count="1">
          <reference field="21" count="1" defaultSubtotal="1">
            <x v="5"/>
          </reference>
        </references>
      </pivotArea>
    </format>
    <format dxfId="48">
      <pivotArea dataOnly="0" labelOnly="1" outline="0" fieldPosition="0">
        <references count="1">
          <reference field="21" count="1" defaultSubtotal="1">
            <x v="6"/>
          </reference>
        </references>
      </pivotArea>
    </format>
    <format dxfId="47">
      <pivotArea dataOnly="0" labelOnly="1" outline="0" fieldPosition="0">
        <references count="1">
          <reference field="21" count="1" defaultSubtotal="1">
            <x v="8"/>
          </reference>
        </references>
      </pivotArea>
    </format>
    <format dxfId="46">
      <pivotArea dataOnly="0" labelOnly="1" grandRow="1" outline="0" fieldPosition="0"/>
    </format>
    <format dxfId="45">
      <pivotArea dataOnly="0" labelOnly="1" outline="0" fieldPosition="0">
        <references count="2">
          <reference field="21" count="1" selected="0">
            <x v="0"/>
          </reference>
          <reference field="38" count="2">
            <x v="2"/>
            <x v="3"/>
          </reference>
        </references>
      </pivotArea>
    </format>
    <format dxfId="44">
      <pivotArea dataOnly="0" labelOnly="1" outline="0" fieldPosition="0">
        <references count="2">
          <reference field="21" count="1" selected="0">
            <x v="1"/>
          </reference>
          <reference field="38" count="2">
            <x v="2"/>
            <x v="3"/>
          </reference>
        </references>
      </pivotArea>
    </format>
    <format dxfId="43">
      <pivotArea dataOnly="0" labelOnly="1" outline="0" fieldPosition="0">
        <references count="2">
          <reference field="21" count="1" selected="0">
            <x v="2"/>
          </reference>
          <reference field="38" count="3">
            <x v="0"/>
            <x v="2"/>
            <x v="3"/>
          </reference>
        </references>
      </pivotArea>
    </format>
    <format dxfId="42">
      <pivotArea dataOnly="0" labelOnly="1" outline="0" fieldPosition="0">
        <references count="2">
          <reference field="21" count="1" selected="0">
            <x v="3"/>
          </reference>
          <reference field="38" count="0"/>
        </references>
      </pivotArea>
    </format>
    <format dxfId="41">
      <pivotArea dataOnly="0" labelOnly="1" outline="0" fieldPosition="0">
        <references count="2">
          <reference field="21" count="1" selected="0">
            <x v="4"/>
          </reference>
          <reference field="38" count="3">
            <x v="0"/>
            <x v="2"/>
            <x v="3"/>
          </reference>
        </references>
      </pivotArea>
    </format>
    <format dxfId="40">
      <pivotArea dataOnly="0" labelOnly="1" outline="0" fieldPosition="0">
        <references count="2">
          <reference field="21" count="1" selected="0">
            <x v="5"/>
          </reference>
          <reference field="38" count="1">
            <x v="2"/>
          </reference>
        </references>
      </pivotArea>
    </format>
    <format dxfId="39">
      <pivotArea dataOnly="0" labelOnly="1" outline="0" fieldPosition="0">
        <references count="2">
          <reference field="21" count="1" selected="0">
            <x v="6"/>
          </reference>
          <reference field="38" count="3">
            <x v="0"/>
            <x v="2"/>
            <x v="3"/>
          </reference>
        </references>
      </pivotArea>
    </format>
    <format dxfId="38">
      <pivotArea dataOnly="0" labelOnly="1" outline="0" fieldPosition="0">
        <references count="2">
          <reference field="21" count="1" selected="0">
            <x v="8"/>
          </reference>
          <reference field="38" count="1">
            <x v="2"/>
          </reference>
        </references>
      </pivotArea>
    </format>
    <format dxfId="37">
      <pivotArea field="38" type="button" dataOnly="0" labelOnly="1" outline="0" axis="axisRow" fieldPosition="1"/>
    </format>
    <format dxfId="36">
      <pivotArea dataOnly="0" labelOnly="1" outline="0" fieldPosition="0">
        <references count="1">
          <reference field="21" count="1" defaultSubtotal="1">
            <x v="0"/>
          </reference>
        </references>
      </pivotArea>
    </format>
    <format dxfId="35">
      <pivotArea dataOnly="0" labelOnly="1" outline="0" fieldPosition="0">
        <references count="1">
          <reference field="21" count="1" defaultSubtotal="1">
            <x v="1"/>
          </reference>
        </references>
      </pivotArea>
    </format>
    <format dxfId="34">
      <pivotArea dataOnly="0" labelOnly="1" outline="0" fieldPosition="0">
        <references count="1">
          <reference field="21" count="1" defaultSubtotal="1">
            <x v="2"/>
          </reference>
        </references>
      </pivotArea>
    </format>
    <format dxfId="33">
      <pivotArea dataOnly="0" labelOnly="1" outline="0" fieldPosition="0">
        <references count="1">
          <reference field="21" count="1" defaultSubtotal="1">
            <x v="3"/>
          </reference>
        </references>
      </pivotArea>
    </format>
    <format dxfId="32">
      <pivotArea dataOnly="0" labelOnly="1" outline="0" fieldPosition="0">
        <references count="1">
          <reference field="21" count="1" defaultSubtotal="1">
            <x v="4"/>
          </reference>
        </references>
      </pivotArea>
    </format>
    <format dxfId="31">
      <pivotArea dataOnly="0" labelOnly="1" outline="0" fieldPosition="0">
        <references count="1">
          <reference field="21" count="1" defaultSubtotal="1">
            <x v="5"/>
          </reference>
        </references>
      </pivotArea>
    </format>
    <format dxfId="30">
      <pivotArea dataOnly="0" labelOnly="1" outline="0" fieldPosition="0">
        <references count="1">
          <reference field="21" count="1" defaultSubtotal="1">
            <x v="6"/>
          </reference>
        </references>
      </pivotArea>
    </format>
    <format dxfId="29">
      <pivotArea dataOnly="0" labelOnly="1" outline="0" fieldPosition="0">
        <references count="1">
          <reference field="21" count="1" defaultSubtotal="1">
            <x v="8"/>
          </reference>
        </references>
      </pivotArea>
    </format>
    <format dxfId="28">
      <pivotArea dataOnly="0" labelOnly="1" grandRow="1" outline="0" fieldPosition="0"/>
    </format>
    <format dxfId="27">
      <pivotArea dataOnly="0" labelOnly="1" outline="0" fieldPosition="0">
        <references count="2">
          <reference field="21" count="1" selected="0">
            <x v="0"/>
          </reference>
          <reference field="38" count="2">
            <x v="2"/>
            <x v="3"/>
          </reference>
        </references>
      </pivotArea>
    </format>
    <format dxfId="26">
      <pivotArea dataOnly="0" labelOnly="1" outline="0" fieldPosition="0">
        <references count="2">
          <reference field="21" count="1" selected="0">
            <x v="1"/>
          </reference>
          <reference field="38" count="2">
            <x v="2"/>
            <x v="3"/>
          </reference>
        </references>
      </pivotArea>
    </format>
    <format dxfId="25">
      <pivotArea dataOnly="0" labelOnly="1" outline="0" fieldPosition="0">
        <references count="2">
          <reference field="21" count="1" selected="0">
            <x v="2"/>
          </reference>
          <reference field="38" count="3">
            <x v="0"/>
            <x v="2"/>
            <x v="3"/>
          </reference>
        </references>
      </pivotArea>
    </format>
    <format dxfId="24">
      <pivotArea dataOnly="0" labelOnly="1" outline="0" fieldPosition="0">
        <references count="2">
          <reference field="21" count="1" selected="0">
            <x v="3"/>
          </reference>
          <reference field="38" count="0"/>
        </references>
      </pivotArea>
    </format>
    <format dxfId="23">
      <pivotArea dataOnly="0" labelOnly="1" outline="0" fieldPosition="0">
        <references count="2">
          <reference field="21" count="1" selected="0">
            <x v="4"/>
          </reference>
          <reference field="38" count="3">
            <x v="0"/>
            <x v="2"/>
            <x v="3"/>
          </reference>
        </references>
      </pivotArea>
    </format>
    <format dxfId="22">
      <pivotArea dataOnly="0" labelOnly="1" outline="0" fieldPosition="0">
        <references count="2">
          <reference field="21" count="1" selected="0">
            <x v="5"/>
          </reference>
          <reference field="38" count="1">
            <x v="2"/>
          </reference>
        </references>
      </pivotArea>
    </format>
    <format dxfId="21">
      <pivotArea dataOnly="0" labelOnly="1" outline="0" fieldPosition="0">
        <references count="2">
          <reference field="21" count="1" selected="0">
            <x v="6"/>
          </reference>
          <reference field="38" count="3">
            <x v="0"/>
            <x v="2"/>
            <x v="3"/>
          </reference>
        </references>
      </pivotArea>
    </format>
    <format dxfId="20">
      <pivotArea dataOnly="0" labelOnly="1" outline="0" fieldPosition="0">
        <references count="2">
          <reference field="21" count="1" selected="0">
            <x v="8"/>
          </reference>
          <reference field="38" count="1">
            <x v="2"/>
          </reference>
        </references>
      </pivotArea>
    </format>
    <format dxfId="19">
      <pivotArea field="38" type="button" dataOnly="0" labelOnly="1" outline="0" axis="axisRow" fieldPosition="1"/>
    </format>
    <format dxfId="18">
      <pivotArea dataOnly="0" labelOnly="1" outline="0" fieldPosition="0">
        <references count="1">
          <reference field="21" count="1" defaultSubtotal="1">
            <x v="0"/>
          </reference>
        </references>
      </pivotArea>
    </format>
    <format dxfId="17">
      <pivotArea dataOnly="0" labelOnly="1" outline="0" fieldPosition="0">
        <references count="1">
          <reference field="21" count="1" defaultSubtotal="1">
            <x v="1"/>
          </reference>
        </references>
      </pivotArea>
    </format>
    <format dxfId="16">
      <pivotArea dataOnly="0" labelOnly="1" outline="0" fieldPosition="0">
        <references count="1">
          <reference field="21" count="1" defaultSubtotal="1">
            <x v="2"/>
          </reference>
        </references>
      </pivotArea>
    </format>
    <format dxfId="15">
      <pivotArea dataOnly="0" labelOnly="1" outline="0" fieldPosition="0">
        <references count="1">
          <reference field="21" count="1" defaultSubtotal="1">
            <x v="3"/>
          </reference>
        </references>
      </pivotArea>
    </format>
    <format dxfId="14">
      <pivotArea dataOnly="0" labelOnly="1" outline="0" fieldPosition="0">
        <references count="1">
          <reference field="21" count="1" defaultSubtotal="1">
            <x v="4"/>
          </reference>
        </references>
      </pivotArea>
    </format>
    <format dxfId="13">
      <pivotArea dataOnly="0" labelOnly="1" outline="0" fieldPosition="0">
        <references count="1">
          <reference field="21" count="1" defaultSubtotal="1">
            <x v="5"/>
          </reference>
        </references>
      </pivotArea>
    </format>
    <format dxfId="12">
      <pivotArea dataOnly="0" labelOnly="1" outline="0" fieldPosition="0">
        <references count="1">
          <reference field="21" count="1" defaultSubtotal="1">
            <x v="6"/>
          </reference>
        </references>
      </pivotArea>
    </format>
    <format dxfId="11">
      <pivotArea dataOnly="0" labelOnly="1" outline="0" fieldPosition="0">
        <references count="1">
          <reference field="21" count="1" defaultSubtotal="1">
            <x v="8"/>
          </reference>
        </references>
      </pivotArea>
    </format>
    <format dxfId="10">
      <pivotArea dataOnly="0" labelOnly="1" grandRow="1" outline="0" fieldPosition="0"/>
    </format>
    <format dxfId="9">
      <pivotArea dataOnly="0" labelOnly="1" outline="0" fieldPosition="0">
        <references count="2">
          <reference field="21" count="1" selected="0">
            <x v="0"/>
          </reference>
          <reference field="38" count="2">
            <x v="2"/>
            <x v="3"/>
          </reference>
        </references>
      </pivotArea>
    </format>
    <format dxfId="8">
      <pivotArea dataOnly="0" labelOnly="1" outline="0" fieldPosition="0">
        <references count="2">
          <reference field="21" count="1" selected="0">
            <x v="1"/>
          </reference>
          <reference field="38" count="2">
            <x v="2"/>
            <x v="3"/>
          </reference>
        </references>
      </pivotArea>
    </format>
    <format dxfId="7">
      <pivotArea dataOnly="0" labelOnly="1" outline="0" fieldPosition="0">
        <references count="2">
          <reference field="21" count="1" selected="0">
            <x v="2"/>
          </reference>
          <reference field="38" count="3">
            <x v="0"/>
            <x v="2"/>
            <x v="3"/>
          </reference>
        </references>
      </pivotArea>
    </format>
    <format dxfId="6">
      <pivotArea dataOnly="0" labelOnly="1" outline="0" fieldPosition="0">
        <references count="2">
          <reference field="21" count="1" selected="0">
            <x v="3"/>
          </reference>
          <reference field="38" count="0"/>
        </references>
      </pivotArea>
    </format>
    <format dxfId="5">
      <pivotArea dataOnly="0" labelOnly="1" outline="0" fieldPosition="0">
        <references count="2">
          <reference field="21" count="1" selected="0">
            <x v="4"/>
          </reference>
          <reference field="38" count="3">
            <x v="0"/>
            <x v="2"/>
            <x v="3"/>
          </reference>
        </references>
      </pivotArea>
    </format>
    <format dxfId="4">
      <pivotArea dataOnly="0" labelOnly="1" outline="0" fieldPosition="0">
        <references count="2">
          <reference field="21" count="1" selected="0">
            <x v="5"/>
          </reference>
          <reference field="38" count="1">
            <x v="2"/>
          </reference>
        </references>
      </pivotArea>
    </format>
    <format dxfId="3">
      <pivotArea dataOnly="0" labelOnly="1" outline="0" fieldPosition="0">
        <references count="2">
          <reference field="21" count="1" selected="0">
            <x v="6"/>
          </reference>
          <reference field="38" count="3">
            <x v="0"/>
            <x v="2"/>
            <x v="3"/>
          </reference>
        </references>
      </pivotArea>
    </format>
    <format dxfId="2">
      <pivotArea dataOnly="0" labelOnly="1" outline="0" fieldPosition="0">
        <references count="2">
          <reference field="21" count="1" selected="0">
            <x v="8"/>
          </reference>
          <reference field="38" count="1">
            <x v="2"/>
          </reference>
        </references>
      </pivotArea>
    </format>
  </formats>
  <pivotTableStyleInfo name="PivotStyleMedium10" showRowHeaders="1" showColHeaders="1" showRowStripes="0" showColStripes="0" showLastColumn="1"/>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sheetPr>
    <tabColor rgb="FFFF0000"/>
  </sheetPr>
  <dimension ref="A1:AN105"/>
  <sheetViews>
    <sheetView tabSelected="1" zoomScale="60" zoomScaleNormal="60" workbookViewId="0">
      <pane ySplit="2" topLeftCell="A3" activePane="bottomLeft" state="frozen"/>
      <selection activeCell="A3" sqref="A3"/>
      <selection pane="bottomLeft" activeCell="I3" sqref="I3"/>
    </sheetView>
  </sheetViews>
  <sheetFormatPr baseColWidth="10" defaultColWidth="9.140625" defaultRowHeight="12.75"/>
  <cols>
    <col min="1" max="1" width="8" style="1" customWidth="1"/>
    <col min="2" max="2" width="26.28515625" style="1" customWidth="1"/>
    <col min="3" max="3" width="17.28515625" style="1" customWidth="1"/>
    <col min="4" max="4" width="17.42578125" style="1" customWidth="1"/>
    <col min="5" max="5" width="17.140625" style="1" customWidth="1"/>
    <col min="6" max="6" width="23.28515625" style="1" customWidth="1"/>
    <col min="7" max="7" width="34.28515625" style="29" customWidth="1"/>
    <col min="8" max="8" width="29.5703125" style="1" customWidth="1"/>
    <col min="9" max="9" width="39" style="1" customWidth="1"/>
    <col min="10" max="10" width="56.7109375" style="1" customWidth="1"/>
    <col min="11" max="11" width="15.42578125" style="1" customWidth="1"/>
    <col min="12" max="12" width="13.85546875" style="1" customWidth="1"/>
    <col min="13" max="13" width="16.5703125" style="1" customWidth="1"/>
    <col min="14" max="14" width="13.5703125" style="1" customWidth="1"/>
    <col min="15" max="17" width="19.140625" style="1" customWidth="1"/>
    <col min="18" max="18" width="18.5703125" style="1" customWidth="1"/>
    <col min="19" max="19" width="16.85546875" style="1" customWidth="1"/>
    <col min="20" max="20" width="17.85546875" style="1" customWidth="1"/>
    <col min="21" max="21" width="24.140625" style="1" customWidth="1"/>
    <col min="22" max="22" width="17.140625" style="1" customWidth="1"/>
    <col min="23" max="23" width="28" style="1" customWidth="1"/>
    <col min="24" max="24" width="16.42578125" style="29" customWidth="1"/>
    <col min="25" max="25" width="18" style="38" customWidth="1"/>
    <col min="26" max="27" width="18" style="1" customWidth="1"/>
    <col min="28" max="28" width="23.5703125" style="1" customWidth="1"/>
    <col min="29" max="29" width="18.42578125" style="33" customWidth="1"/>
    <col min="30" max="30" width="14.5703125" style="33" customWidth="1"/>
    <col min="31" max="35" width="14.7109375" style="33" customWidth="1"/>
    <col min="36" max="38" width="9.140625" style="1" customWidth="1"/>
    <col min="39" max="39" width="48.42578125" style="1" customWidth="1"/>
    <col min="40" max="40" width="32.5703125" style="1" customWidth="1"/>
    <col min="41" max="60" width="9.140625" style="1" customWidth="1"/>
    <col min="61" max="16384" width="9.140625" style="1"/>
  </cols>
  <sheetData>
    <row r="1" spans="1:40" ht="23.25" customHeight="1">
      <c r="A1" s="72" t="s">
        <v>188</v>
      </c>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row>
    <row r="2" spans="1:40" s="11" customFormat="1" ht="84" customHeight="1">
      <c r="A2" s="2" t="s">
        <v>0</v>
      </c>
      <c r="B2" s="2" t="s">
        <v>1</v>
      </c>
      <c r="C2" s="2" t="s">
        <v>2</v>
      </c>
      <c r="D2" s="2" t="s">
        <v>3</v>
      </c>
      <c r="E2" s="2" t="s">
        <v>4</v>
      </c>
      <c r="F2" s="2" t="s">
        <v>5</v>
      </c>
      <c r="G2" s="2" t="s">
        <v>6</v>
      </c>
      <c r="H2" s="2" t="s">
        <v>7</v>
      </c>
      <c r="I2" s="2" t="s">
        <v>8</v>
      </c>
      <c r="J2" s="2" t="s">
        <v>9</v>
      </c>
      <c r="K2" s="2" t="s">
        <v>10</v>
      </c>
      <c r="L2" s="2" t="s">
        <v>11</v>
      </c>
      <c r="M2" s="2" t="s">
        <v>12</v>
      </c>
      <c r="N2" s="2" t="s">
        <v>13</v>
      </c>
      <c r="O2" s="2" t="s">
        <v>14</v>
      </c>
      <c r="P2" s="53" t="s">
        <v>78</v>
      </c>
      <c r="Q2" s="3" t="s">
        <v>15</v>
      </c>
      <c r="R2" s="3" t="s">
        <v>16</v>
      </c>
      <c r="S2" s="3" t="s">
        <v>17</v>
      </c>
      <c r="T2" s="3" t="s">
        <v>18</v>
      </c>
      <c r="U2" s="2" t="s">
        <v>19</v>
      </c>
      <c r="V2" s="2" t="s">
        <v>20</v>
      </c>
      <c r="W2" s="4" t="s">
        <v>21</v>
      </c>
      <c r="X2" s="4" t="s">
        <v>22</v>
      </c>
      <c r="Y2" s="5" t="s">
        <v>23</v>
      </c>
      <c r="Z2" s="6" t="s">
        <v>24</v>
      </c>
      <c r="AA2" s="6" t="s">
        <v>25</v>
      </c>
      <c r="AB2" s="6" t="s">
        <v>26</v>
      </c>
      <c r="AC2" s="4" t="s">
        <v>27</v>
      </c>
      <c r="AD2" s="6" t="s">
        <v>28</v>
      </c>
      <c r="AE2" s="4" t="s">
        <v>29</v>
      </c>
      <c r="AF2" s="6" t="s">
        <v>30</v>
      </c>
      <c r="AG2" s="6" t="s">
        <v>31</v>
      </c>
      <c r="AH2" s="4" t="s">
        <v>32</v>
      </c>
      <c r="AI2" s="6" t="s">
        <v>33</v>
      </c>
      <c r="AJ2" s="7" t="s">
        <v>34</v>
      </c>
      <c r="AK2" s="7" t="s">
        <v>35</v>
      </c>
      <c r="AL2" s="8" t="s">
        <v>36</v>
      </c>
      <c r="AM2" s="9" t="s">
        <v>37</v>
      </c>
      <c r="AN2" s="10" t="s">
        <v>38</v>
      </c>
    </row>
    <row r="3" spans="1:40" s="11" customFormat="1" ht="84" customHeight="1">
      <c r="A3" s="54">
        <v>2023</v>
      </c>
      <c r="B3" s="74">
        <v>630813</v>
      </c>
      <c r="C3" s="54"/>
      <c r="D3" s="75">
        <v>482630111</v>
      </c>
      <c r="E3" s="75" t="s">
        <v>195</v>
      </c>
      <c r="F3" s="54"/>
      <c r="G3" s="86" t="s">
        <v>196</v>
      </c>
      <c r="H3" s="74" t="s">
        <v>197</v>
      </c>
      <c r="I3" s="74" t="s">
        <v>197</v>
      </c>
      <c r="J3" s="54"/>
      <c r="K3" s="75">
        <v>1</v>
      </c>
      <c r="L3" s="75" t="s">
        <v>141</v>
      </c>
      <c r="M3" s="56">
        <f>N3*1.12</f>
        <v>40000.004800000002</v>
      </c>
      <c r="N3" s="56">
        <f>O3</f>
        <v>35714.29</v>
      </c>
      <c r="O3" s="75">
        <v>35714.29</v>
      </c>
      <c r="P3" s="56">
        <f t="shared" ref="P3:P34" si="0">O3-R3</f>
        <v>35714.29</v>
      </c>
      <c r="Q3" s="56"/>
      <c r="R3" s="56"/>
      <c r="S3" s="56"/>
      <c r="T3" s="56"/>
      <c r="U3" s="77" t="s">
        <v>39</v>
      </c>
      <c r="V3" s="77" t="s">
        <v>281</v>
      </c>
      <c r="W3" s="81" t="s">
        <v>143</v>
      </c>
      <c r="X3" s="57" t="s">
        <v>144</v>
      </c>
      <c r="Y3" s="54"/>
      <c r="Z3" s="81"/>
      <c r="AA3" s="57"/>
      <c r="AB3" s="82">
        <v>44986</v>
      </c>
      <c r="AC3" s="58"/>
      <c r="AD3" s="58"/>
      <c r="AE3" s="58"/>
      <c r="AF3" s="58"/>
      <c r="AG3" s="58"/>
      <c r="AH3" s="54"/>
      <c r="AI3" s="82">
        <v>45323</v>
      </c>
      <c r="AJ3" s="82" t="s">
        <v>41</v>
      </c>
      <c r="AK3" s="75"/>
      <c r="AL3" s="75"/>
      <c r="AM3" s="54"/>
      <c r="AN3" s="54"/>
    </row>
    <row r="4" spans="1:40" s="11" customFormat="1" ht="129" customHeight="1">
      <c r="A4" s="54">
        <v>2023</v>
      </c>
      <c r="B4" s="74">
        <v>630607</v>
      </c>
      <c r="C4" s="54"/>
      <c r="D4" s="75">
        <v>859901514</v>
      </c>
      <c r="E4" s="75" t="s">
        <v>198</v>
      </c>
      <c r="F4" s="54"/>
      <c r="G4" s="86" t="s">
        <v>199</v>
      </c>
      <c r="H4" s="74" t="s">
        <v>200</v>
      </c>
      <c r="I4" s="74" t="s">
        <v>201</v>
      </c>
      <c r="J4" s="54"/>
      <c r="K4" s="75">
        <v>1</v>
      </c>
      <c r="L4" s="75" t="s">
        <v>141</v>
      </c>
      <c r="M4" s="56">
        <f t="shared" ref="M4:M67" si="1">N4*1.12</f>
        <v>210000</v>
      </c>
      <c r="N4" s="56">
        <f t="shared" ref="N4:N67" si="2">O4</f>
        <v>187499.99999999997</v>
      </c>
      <c r="O4" s="75">
        <v>187499.99999999997</v>
      </c>
      <c r="P4" s="56">
        <f t="shared" si="0"/>
        <v>187499.99999999997</v>
      </c>
      <c r="Q4" s="56"/>
      <c r="R4" s="56"/>
      <c r="S4" s="56"/>
      <c r="T4" s="56"/>
      <c r="U4" s="77" t="s">
        <v>53</v>
      </c>
      <c r="V4" s="77" t="s">
        <v>281</v>
      </c>
      <c r="W4" s="81" t="s">
        <v>143</v>
      </c>
      <c r="X4" s="57" t="s">
        <v>144</v>
      </c>
      <c r="Y4" s="54"/>
      <c r="Z4" s="81"/>
      <c r="AA4" s="57"/>
      <c r="AB4" s="82">
        <v>45139</v>
      </c>
      <c r="AC4" s="58"/>
      <c r="AD4" s="58"/>
      <c r="AE4" s="58"/>
      <c r="AF4" s="58"/>
      <c r="AG4" s="58"/>
      <c r="AH4" s="54"/>
      <c r="AI4" s="82">
        <v>45566</v>
      </c>
      <c r="AJ4" s="82"/>
      <c r="AK4" s="75" t="s">
        <v>41</v>
      </c>
      <c r="AL4" s="75"/>
      <c r="AM4" s="54"/>
      <c r="AN4" s="54"/>
    </row>
    <row r="5" spans="1:40" s="52" customFormat="1" ht="210">
      <c r="A5" s="54">
        <v>2023</v>
      </c>
      <c r="B5" s="74">
        <v>730607</v>
      </c>
      <c r="C5" s="54"/>
      <c r="D5" s="75">
        <v>859901514</v>
      </c>
      <c r="E5" s="75" t="s">
        <v>198</v>
      </c>
      <c r="F5" s="54"/>
      <c r="G5" s="86" t="s">
        <v>172</v>
      </c>
      <c r="H5" s="74" t="s">
        <v>173</v>
      </c>
      <c r="I5" s="74" t="s">
        <v>173</v>
      </c>
      <c r="J5" s="54"/>
      <c r="K5" s="75">
        <v>1</v>
      </c>
      <c r="L5" s="75" t="s">
        <v>141</v>
      </c>
      <c r="M5" s="56">
        <f t="shared" si="1"/>
        <v>43000.003200000006</v>
      </c>
      <c r="N5" s="56">
        <f t="shared" si="2"/>
        <v>38392.86</v>
      </c>
      <c r="O5" s="75">
        <v>38392.86</v>
      </c>
      <c r="P5" s="56">
        <f t="shared" si="0"/>
        <v>38392.86</v>
      </c>
      <c r="Q5" s="56"/>
      <c r="R5" s="56"/>
      <c r="S5" s="56"/>
      <c r="T5" s="56"/>
      <c r="U5" s="77" t="s">
        <v>54</v>
      </c>
      <c r="V5" s="77" t="s">
        <v>281</v>
      </c>
      <c r="W5" s="81" t="s">
        <v>143</v>
      </c>
      <c r="X5" s="57" t="s">
        <v>144</v>
      </c>
      <c r="Y5" s="54"/>
      <c r="Z5" s="81"/>
      <c r="AA5" s="57"/>
      <c r="AB5" s="82">
        <v>45139</v>
      </c>
      <c r="AC5" s="58"/>
      <c r="AD5" s="58"/>
      <c r="AE5" s="58"/>
      <c r="AF5" s="58"/>
      <c r="AG5" s="58"/>
      <c r="AH5" s="54"/>
      <c r="AI5" s="82">
        <v>45870</v>
      </c>
      <c r="AJ5" s="82"/>
      <c r="AK5" s="75" t="s">
        <v>41</v>
      </c>
      <c r="AL5" s="75"/>
      <c r="AM5" s="54"/>
      <c r="AN5" s="54"/>
    </row>
    <row r="6" spans="1:40" s="12" customFormat="1" ht="30">
      <c r="A6" s="54">
        <v>2023</v>
      </c>
      <c r="B6" s="74">
        <v>630702</v>
      </c>
      <c r="C6" s="54"/>
      <c r="D6" s="75">
        <v>841500011</v>
      </c>
      <c r="E6" s="75" t="s">
        <v>198</v>
      </c>
      <c r="F6" s="54"/>
      <c r="G6" s="86" t="s">
        <v>80</v>
      </c>
      <c r="H6" s="74" t="s">
        <v>113</v>
      </c>
      <c r="I6" s="74" t="s">
        <v>113</v>
      </c>
      <c r="J6" s="54"/>
      <c r="K6" s="75">
        <v>1</v>
      </c>
      <c r="L6" s="75" t="s">
        <v>141</v>
      </c>
      <c r="M6" s="56">
        <f t="shared" si="1"/>
        <v>6720.0000000000018</v>
      </c>
      <c r="N6" s="56">
        <f t="shared" si="2"/>
        <v>6000.0000000000009</v>
      </c>
      <c r="O6" s="75">
        <v>6000.0000000000009</v>
      </c>
      <c r="P6" s="56">
        <f t="shared" si="0"/>
        <v>6000.0000000000009</v>
      </c>
      <c r="Q6" s="56"/>
      <c r="R6" s="56"/>
      <c r="S6" s="56"/>
      <c r="T6" s="56"/>
      <c r="U6" s="77" t="s">
        <v>43</v>
      </c>
      <c r="V6" s="77" t="s">
        <v>282</v>
      </c>
      <c r="W6" s="81" t="s">
        <v>143</v>
      </c>
      <c r="X6" s="57" t="s">
        <v>145</v>
      </c>
      <c r="Y6" s="54"/>
      <c r="Z6" s="81"/>
      <c r="AA6" s="57"/>
      <c r="AB6" s="82">
        <v>45108</v>
      </c>
      <c r="AC6" s="58"/>
      <c r="AD6" s="58"/>
      <c r="AE6" s="59"/>
      <c r="AF6" s="59"/>
      <c r="AG6" s="58"/>
      <c r="AH6" s="54"/>
      <c r="AI6" s="82">
        <v>45566</v>
      </c>
      <c r="AJ6" s="82"/>
      <c r="AK6" s="75" t="s">
        <v>41</v>
      </c>
      <c r="AL6" s="75"/>
      <c r="AM6" s="54"/>
      <c r="AN6" s="54"/>
    </row>
    <row r="7" spans="1:40" s="52" customFormat="1" ht="45">
      <c r="A7" s="54">
        <v>2023</v>
      </c>
      <c r="B7" s="74">
        <v>730607</v>
      </c>
      <c r="C7" s="54"/>
      <c r="D7" s="75">
        <v>841500011</v>
      </c>
      <c r="E7" s="75" t="s">
        <v>198</v>
      </c>
      <c r="F7" s="54"/>
      <c r="G7" s="86" t="s">
        <v>202</v>
      </c>
      <c r="H7" s="74" t="s">
        <v>203</v>
      </c>
      <c r="I7" s="74" t="s">
        <v>203</v>
      </c>
      <c r="J7" s="54"/>
      <c r="K7" s="75">
        <v>1</v>
      </c>
      <c r="L7" s="75" t="s">
        <v>141</v>
      </c>
      <c r="M7" s="56">
        <f t="shared" si="1"/>
        <v>33129.599999999999</v>
      </c>
      <c r="N7" s="56">
        <f t="shared" si="2"/>
        <v>29579.999999999996</v>
      </c>
      <c r="O7" s="75">
        <v>29579.999999999996</v>
      </c>
      <c r="P7" s="56">
        <f t="shared" si="0"/>
        <v>29579.999999999996</v>
      </c>
      <c r="Q7" s="56"/>
      <c r="R7" s="56"/>
      <c r="S7" s="56"/>
      <c r="T7" s="56"/>
      <c r="U7" s="77" t="s">
        <v>39</v>
      </c>
      <c r="V7" s="77" t="s">
        <v>281</v>
      </c>
      <c r="W7" s="81" t="s">
        <v>143</v>
      </c>
      <c r="X7" s="57" t="s">
        <v>146</v>
      </c>
      <c r="Y7" s="54"/>
      <c r="Z7" s="81"/>
      <c r="AA7" s="57"/>
      <c r="AB7" s="82">
        <v>45170</v>
      </c>
      <c r="AC7" s="58"/>
      <c r="AD7" s="58"/>
      <c r="AE7" s="59"/>
      <c r="AF7" s="59"/>
      <c r="AG7" s="58"/>
      <c r="AH7" s="54"/>
      <c r="AI7" s="82">
        <v>45901</v>
      </c>
      <c r="AJ7" s="82"/>
      <c r="AK7" s="75"/>
      <c r="AL7" s="75" t="s">
        <v>41</v>
      </c>
      <c r="AM7" s="54"/>
      <c r="AN7" s="54"/>
    </row>
    <row r="8" spans="1:40" s="52" customFormat="1" ht="60">
      <c r="A8" s="54">
        <v>2023</v>
      </c>
      <c r="B8" s="76">
        <v>530228</v>
      </c>
      <c r="C8" s="54"/>
      <c r="D8" s="75">
        <v>859901621</v>
      </c>
      <c r="E8" s="75" t="s">
        <v>195</v>
      </c>
      <c r="F8" s="54"/>
      <c r="G8" s="86" t="s">
        <v>204</v>
      </c>
      <c r="H8" s="74" t="s">
        <v>205</v>
      </c>
      <c r="I8" s="74" t="s">
        <v>206</v>
      </c>
      <c r="J8" s="54"/>
      <c r="K8" s="75">
        <v>1</v>
      </c>
      <c r="L8" s="75" t="s">
        <v>141</v>
      </c>
      <c r="M8" s="56">
        <f t="shared" si="1"/>
        <v>500.00160000000005</v>
      </c>
      <c r="N8" s="56">
        <f t="shared" si="2"/>
        <v>446.43</v>
      </c>
      <c r="O8" s="75">
        <v>446.43</v>
      </c>
      <c r="P8" s="56">
        <f t="shared" si="0"/>
        <v>446.43</v>
      </c>
      <c r="Q8" s="56"/>
      <c r="R8" s="56"/>
      <c r="S8" s="56"/>
      <c r="T8" s="56"/>
      <c r="U8" s="77" t="s">
        <v>43</v>
      </c>
      <c r="V8" s="77" t="s">
        <v>281</v>
      </c>
      <c r="W8" s="81" t="s">
        <v>147</v>
      </c>
      <c r="X8" s="57" t="s">
        <v>283</v>
      </c>
      <c r="Y8" s="54"/>
      <c r="Z8" s="81"/>
      <c r="AA8" s="57"/>
      <c r="AB8" s="82">
        <v>44562</v>
      </c>
      <c r="AC8" s="58"/>
      <c r="AD8" s="58"/>
      <c r="AE8" s="59"/>
      <c r="AF8" s="59"/>
      <c r="AG8" s="58"/>
      <c r="AH8" s="54"/>
      <c r="AI8" s="82">
        <v>44896</v>
      </c>
      <c r="AJ8" s="82" t="s">
        <v>41</v>
      </c>
      <c r="AK8" s="75"/>
      <c r="AL8" s="75"/>
      <c r="AM8" s="54"/>
      <c r="AN8" s="54"/>
    </row>
    <row r="9" spans="1:40" s="52" customFormat="1" ht="90">
      <c r="A9" s="54">
        <v>2023</v>
      </c>
      <c r="B9" s="76">
        <v>630609</v>
      </c>
      <c r="C9" s="77"/>
      <c r="D9" s="75">
        <v>831110915</v>
      </c>
      <c r="E9" s="75" t="s">
        <v>198</v>
      </c>
      <c r="F9" s="77"/>
      <c r="G9" s="86" t="s">
        <v>81</v>
      </c>
      <c r="H9" s="74" t="s">
        <v>207</v>
      </c>
      <c r="I9" s="74" t="s">
        <v>114</v>
      </c>
      <c r="J9" s="77"/>
      <c r="K9" s="75">
        <v>1</v>
      </c>
      <c r="L9" s="75" t="s">
        <v>141</v>
      </c>
      <c r="M9" s="56">
        <f t="shared" si="1"/>
        <v>14700</v>
      </c>
      <c r="N9" s="56">
        <f t="shared" si="2"/>
        <v>13124.999999999998</v>
      </c>
      <c r="O9" s="75">
        <v>13124.999999999998</v>
      </c>
      <c r="P9" s="56">
        <f t="shared" si="0"/>
        <v>13124.999999999998</v>
      </c>
      <c r="Q9" s="56"/>
      <c r="R9" s="56"/>
      <c r="S9" s="56"/>
      <c r="T9" s="56"/>
      <c r="U9" s="77" t="s">
        <v>39</v>
      </c>
      <c r="V9" s="77"/>
      <c r="W9" s="81" t="s">
        <v>148</v>
      </c>
      <c r="X9" s="57" t="s">
        <v>149</v>
      </c>
      <c r="Y9" s="77"/>
      <c r="Z9" s="81"/>
      <c r="AA9" s="57"/>
      <c r="AB9" s="83">
        <v>44593</v>
      </c>
      <c r="AC9" s="58"/>
      <c r="AD9" s="58"/>
      <c r="AE9" s="59"/>
      <c r="AF9" s="59"/>
      <c r="AG9" s="58"/>
      <c r="AH9" s="54"/>
      <c r="AI9" s="83">
        <v>44958</v>
      </c>
      <c r="AJ9" s="83" t="s">
        <v>41</v>
      </c>
      <c r="AK9" s="75"/>
      <c r="AL9" s="75"/>
      <c r="AM9" s="54"/>
      <c r="AN9" s="54"/>
    </row>
    <row r="10" spans="1:40" s="52" customFormat="1" ht="45">
      <c r="A10" s="54">
        <v>2023</v>
      </c>
      <c r="B10" s="76">
        <v>630404</v>
      </c>
      <c r="C10" s="75"/>
      <c r="D10" s="75">
        <v>831110952</v>
      </c>
      <c r="E10" s="75" t="s">
        <v>198</v>
      </c>
      <c r="F10" s="75"/>
      <c r="G10" s="86" t="s">
        <v>82</v>
      </c>
      <c r="H10" s="74" t="s">
        <v>115</v>
      </c>
      <c r="I10" s="74" t="s">
        <v>115</v>
      </c>
      <c r="J10" s="75"/>
      <c r="K10" s="75">
        <v>1</v>
      </c>
      <c r="L10" s="75" t="s">
        <v>141</v>
      </c>
      <c r="M10" s="56">
        <f t="shared" si="1"/>
        <v>6829.76</v>
      </c>
      <c r="N10" s="56">
        <f t="shared" si="2"/>
        <v>6098</v>
      </c>
      <c r="O10" s="75">
        <v>6098</v>
      </c>
      <c r="P10" s="56">
        <f t="shared" si="0"/>
        <v>6098</v>
      </c>
      <c r="Q10" s="56"/>
      <c r="R10" s="56"/>
      <c r="S10" s="56"/>
      <c r="T10" s="56"/>
      <c r="U10" s="77" t="s">
        <v>43</v>
      </c>
      <c r="V10" s="75"/>
      <c r="W10" s="81" t="s">
        <v>148</v>
      </c>
      <c r="X10" s="57" t="s">
        <v>149</v>
      </c>
      <c r="Y10" s="75"/>
      <c r="Z10" s="81"/>
      <c r="AA10" s="57"/>
      <c r="AB10" s="83">
        <v>44927</v>
      </c>
      <c r="AC10" s="58"/>
      <c r="AD10" s="58"/>
      <c r="AE10" s="59"/>
      <c r="AF10" s="59"/>
      <c r="AG10" s="58"/>
      <c r="AH10" s="54"/>
      <c r="AI10" s="83">
        <v>45078</v>
      </c>
      <c r="AJ10" s="83" t="s">
        <v>41</v>
      </c>
      <c r="AK10" s="75"/>
      <c r="AL10" s="75"/>
      <c r="AM10" s="54"/>
      <c r="AN10" s="54"/>
    </row>
    <row r="11" spans="1:40" s="52" customFormat="1" ht="45">
      <c r="A11" s="54">
        <v>2023</v>
      </c>
      <c r="B11" s="78">
        <v>630819</v>
      </c>
      <c r="C11" s="75"/>
      <c r="D11" s="75">
        <v>354400111</v>
      </c>
      <c r="E11" s="75" t="s">
        <v>195</v>
      </c>
      <c r="F11" s="75"/>
      <c r="G11" s="86" t="s">
        <v>83</v>
      </c>
      <c r="H11" s="74" t="s">
        <v>116</v>
      </c>
      <c r="I11" s="74" t="s">
        <v>116</v>
      </c>
      <c r="J11" s="75"/>
      <c r="K11" s="75">
        <v>1</v>
      </c>
      <c r="L11" s="75" t="s">
        <v>141</v>
      </c>
      <c r="M11" s="56">
        <f t="shared" si="1"/>
        <v>7024.8528000000006</v>
      </c>
      <c r="N11" s="56">
        <f t="shared" si="2"/>
        <v>6272.19</v>
      </c>
      <c r="O11" s="75">
        <v>6272.19</v>
      </c>
      <c r="P11" s="56">
        <f t="shared" si="0"/>
        <v>6272.19</v>
      </c>
      <c r="Q11" s="56"/>
      <c r="R11" s="56"/>
      <c r="S11" s="56"/>
      <c r="T11" s="56"/>
      <c r="U11" s="77" t="s">
        <v>43</v>
      </c>
      <c r="V11" s="75"/>
      <c r="W11" s="81" t="s">
        <v>148</v>
      </c>
      <c r="X11" s="57" t="s">
        <v>149</v>
      </c>
      <c r="Y11" s="75"/>
      <c r="Z11" s="81"/>
      <c r="AA11" s="57"/>
      <c r="AB11" s="83">
        <v>44927</v>
      </c>
      <c r="AC11" s="58"/>
      <c r="AD11" s="58"/>
      <c r="AE11" s="59"/>
      <c r="AF11" s="59"/>
      <c r="AG11" s="58"/>
      <c r="AH11" s="54"/>
      <c r="AI11" s="83">
        <v>45139</v>
      </c>
      <c r="AJ11" s="83" t="s">
        <v>41</v>
      </c>
      <c r="AK11" s="75"/>
      <c r="AL11" s="75"/>
      <c r="AM11" s="54"/>
      <c r="AN11" s="54"/>
    </row>
    <row r="12" spans="1:40" s="52" customFormat="1" ht="45">
      <c r="A12" s="54">
        <v>2023</v>
      </c>
      <c r="B12" s="76">
        <v>630404</v>
      </c>
      <c r="C12" s="75"/>
      <c r="D12" s="75">
        <v>542900318</v>
      </c>
      <c r="E12" s="75" t="s">
        <v>198</v>
      </c>
      <c r="F12" s="75"/>
      <c r="G12" s="86" t="s">
        <v>84</v>
      </c>
      <c r="H12" s="74" t="s">
        <v>117</v>
      </c>
      <c r="I12" s="74" t="s">
        <v>117</v>
      </c>
      <c r="J12" s="75"/>
      <c r="K12" s="75">
        <v>1</v>
      </c>
      <c r="L12" s="75" t="s">
        <v>141</v>
      </c>
      <c r="M12" s="56">
        <f t="shared" si="1"/>
        <v>5202.3999999999996</v>
      </c>
      <c r="N12" s="56">
        <f t="shared" si="2"/>
        <v>4644.9999999999991</v>
      </c>
      <c r="O12" s="75">
        <v>4644.9999999999991</v>
      </c>
      <c r="P12" s="56">
        <f t="shared" si="0"/>
        <v>4644.9999999999991</v>
      </c>
      <c r="Q12" s="56"/>
      <c r="R12" s="56"/>
      <c r="S12" s="56"/>
      <c r="T12" s="56"/>
      <c r="U12" s="77" t="s">
        <v>43</v>
      </c>
      <c r="V12" s="75"/>
      <c r="W12" s="81" t="s">
        <v>148</v>
      </c>
      <c r="X12" s="57" t="s">
        <v>149</v>
      </c>
      <c r="Y12" s="75"/>
      <c r="Z12" s="81"/>
      <c r="AA12" s="57"/>
      <c r="AB12" s="83">
        <v>45017</v>
      </c>
      <c r="AC12" s="58"/>
      <c r="AD12" s="58"/>
      <c r="AE12" s="59"/>
      <c r="AF12" s="59"/>
      <c r="AG12" s="58"/>
      <c r="AH12" s="54"/>
      <c r="AI12" s="83">
        <v>45139</v>
      </c>
      <c r="AJ12" s="83" t="s">
        <v>41</v>
      </c>
      <c r="AK12" s="75"/>
      <c r="AL12" s="75"/>
      <c r="AM12" s="54"/>
      <c r="AN12" s="54"/>
    </row>
    <row r="13" spans="1:40" s="52" customFormat="1" ht="45">
      <c r="A13" s="54">
        <v>2023</v>
      </c>
      <c r="B13" s="78">
        <v>630819</v>
      </c>
      <c r="C13" s="75"/>
      <c r="D13" s="75">
        <v>4824300116</v>
      </c>
      <c r="E13" s="75" t="s">
        <v>195</v>
      </c>
      <c r="F13" s="75"/>
      <c r="G13" s="86" t="s">
        <v>85</v>
      </c>
      <c r="H13" s="74" t="s">
        <v>208</v>
      </c>
      <c r="I13" s="74" t="s">
        <v>208</v>
      </c>
      <c r="J13" s="75"/>
      <c r="K13" s="75">
        <v>1</v>
      </c>
      <c r="L13" s="75" t="s">
        <v>141</v>
      </c>
      <c r="M13" s="56">
        <f t="shared" si="1"/>
        <v>1700.0032000000001</v>
      </c>
      <c r="N13" s="56">
        <f t="shared" si="2"/>
        <v>1517.86</v>
      </c>
      <c r="O13" s="75">
        <v>1517.86</v>
      </c>
      <c r="P13" s="56">
        <f t="shared" si="0"/>
        <v>1517.86</v>
      </c>
      <c r="Q13" s="56"/>
      <c r="R13" s="56"/>
      <c r="S13" s="56"/>
      <c r="T13" s="56"/>
      <c r="U13" s="77" t="s">
        <v>43</v>
      </c>
      <c r="V13" s="75"/>
      <c r="W13" s="81" t="s">
        <v>148</v>
      </c>
      <c r="X13" s="57" t="s">
        <v>149</v>
      </c>
      <c r="Y13" s="75"/>
      <c r="Z13" s="81"/>
      <c r="AA13" s="57"/>
      <c r="AB13" s="83">
        <v>45047</v>
      </c>
      <c r="AC13" s="58"/>
      <c r="AD13" s="58"/>
      <c r="AE13" s="59"/>
      <c r="AF13" s="59"/>
      <c r="AG13" s="58"/>
      <c r="AH13" s="54"/>
      <c r="AI13" s="83">
        <v>45170</v>
      </c>
      <c r="AJ13" s="83"/>
      <c r="AK13" s="75" t="s">
        <v>41</v>
      </c>
      <c r="AL13" s="75"/>
      <c r="AM13" s="54"/>
      <c r="AN13" s="54"/>
    </row>
    <row r="14" spans="1:40" s="52" customFormat="1" ht="409.5">
      <c r="A14" s="54">
        <v>2023</v>
      </c>
      <c r="B14" s="74">
        <v>630417</v>
      </c>
      <c r="C14" s="75"/>
      <c r="D14" s="75">
        <v>542510012</v>
      </c>
      <c r="E14" s="75" t="s">
        <v>209</v>
      </c>
      <c r="F14" s="75"/>
      <c r="G14" s="87" t="s">
        <v>210</v>
      </c>
      <c r="H14" s="74" t="s">
        <v>211</v>
      </c>
      <c r="I14" s="74" t="s">
        <v>212</v>
      </c>
      <c r="J14" s="75"/>
      <c r="K14" s="75">
        <v>1</v>
      </c>
      <c r="L14" s="75" t="s">
        <v>141</v>
      </c>
      <c r="M14" s="56">
        <f t="shared" si="1"/>
        <v>983199.99680000008</v>
      </c>
      <c r="N14" s="56">
        <f t="shared" si="2"/>
        <v>877857.14</v>
      </c>
      <c r="O14" s="75">
        <v>877857.14</v>
      </c>
      <c r="P14" s="56">
        <f t="shared" si="0"/>
        <v>877857.14</v>
      </c>
      <c r="Q14" s="56"/>
      <c r="R14" s="56"/>
      <c r="S14" s="56"/>
      <c r="T14" s="56"/>
      <c r="U14" s="77" t="s">
        <v>53</v>
      </c>
      <c r="V14" s="75"/>
      <c r="W14" s="81" t="s">
        <v>150</v>
      </c>
      <c r="X14" s="81" t="s">
        <v>152</v>
      </c>
      <c r="Y14" s="75"/>
      <c r="Z14" s="81"/>
      <c r="AA14" s="81"/>
      <c r="AB14" s="83">
        <v>44927</v>
      </c>
      <c r="AC14" s="58"/>
      <c r="AD14" s="58"/>
      <c r="AE14" s="59"/>
      <c r="AF14" s="59"/>
      <c r="AG14" s="58"/>
      <c r="AH14" s="54"/>
      <c r="AI14" s="83">
        <v>45352</v>
      </c>
      <c r="AJ14" s="83" t="s">
        <v>41</v>
      </c>
      <c r="AK14" s="75"/>
      <c r="AL14" s="75"/>
      <c r="AM14" s="54"/>
      <c r="AN14" s="54"/>
    </row>
    <row r="15" spans="1:40" s="52" customFormat="1" ht="87.75" customHeight="1">
      <c r="A15" s="54">
        <v>2023</v>
      </c>
      <c r="B15" s="74">
        <v>750501</v>
      </c>
      <c r="C15" s="75"/>
      <c r="D15" s="75">
        <v>542510012</v>
      </c>
      <c r="E15" s="75" t="s">
        <v>209</v>
      </c>
      <c r="F15" s="75"/>
      <c r="G15" s="86" t="s">
        <v>180</v>
      </c>
      <c r="H15" s="74" t="s">
        <v>181</v>
      </c>
      <c r="I15" s="74" t="s">
        <v>213</v>
      </c>
      <c r="J15" s="75"/>
      <c r="K15" s="75">
        <v>1</v>
      </c>
      <c r="L15" s="75" t="s">
        <v>141</v>
      </c>
      <c r="M15" s="56">
        <f t="shared" si="1"/>
        <v>2073039.0016000001</v>
      </c>
      <c r="N15" s="56">
        <f t="shared" si="2"/>
        <v>1850927.68</v>
      </c>
      <c r="O15" s="75">
        <v>1850927.68</v>
      </c>
      <c r="P15" s="56">
        <f t="shared" si="0"/>
        <v>1850927.68</v>
      </c>
      <c r="Q15" s="56"/>
      <c r="R15" s="56"/>
      <c r="S15" s="56"/>
      <c r="T15" s="56"/>
      <c r="U15" s="77" t="s">
        <v>142</v>
      </c>
      <c r="V15" s="75"/>
      <c r="W15" s="81" t="s">
        <v>150</v>
      </c>
      <c r="X15" s="81" t="s">
        <v>152</v>
      </c>
      <c r="Y15" s="75"/>
      <c r="Z15" s="81"/>
      <c r="AA15" s="81"/>
      <c r="AB15" s="83">
        <v>45261</v>
      </c>
      <c r="AC15" s="58"/>
      <c r="AD15" s="58"/>
      <c r="AE15" s="59"/>
      <c r="AF15" s="59"/>
      <c r="AG15" s="58"/>
      <c r="AH15" s="58"/>
      <c r="AI15" s="83">
        <v>45627</v>
      </c>
      <c r="AJ15" s="83"/>
      <c r="AK15" s="75"/>
      <c r="AL15" s="75" t="s">
        <v>41</v>
      </c>
      <c r="AM15" s="55"/>
      <c r="AN15" s="54"/>
    </row>
    <row r="16" spans="1:40" s="52" customFormat="1" ht="390">
      <c r="A16" s="54">
        <v>2023</v>
      </c>
      <c r="B16" s="74">
        <v>750505</v>
      </c>
      <c r="C16" s="75"/>
      <c r="D16" s="75">
        <v>871590111</v>
      </c>
      <c r="E16" s="75" t="s">
        <v>198</v>
      </c>
      <c r="F16" s="75"/>
      <c r="G16" s="86" t="s">
        <v>214</v>
      </c>
      <c r="H16" s="74" t="s">
        <v>215</v>
      </c>
      <c r="I16" s="74" t="s">
        <v>216</v>
      </c>
      <c r="J16" s="75"/>
      <c r="K16" s="75">
        <v>1</v>
      </c>
      <c r="L16" s="75" t="s">
        <v>141</v>
      </c>
      <c r="M16" s="56">
        <f t="shared" si="1"/>
        <v>553653.84480000008</v>
      </c>
      <c r="N16" s="56">
        <f t="shared" si="2"/>
        <v>494333.79</v>
      </c>
      <c r="O16" s="75">
        <v>494333.79</v>
      </c>
      <c r="P16" s="56">
        <f t="shared" si="0"/>
        <v>494333.79</v>
      </c>
      <c r="Q16" s="56"/>
      <c r="R16" s="56"/>
      <c r="S16" s="56"/>
      <c r="T16" s="56"/>
      <c r="U16" s="77" t="s">
        <v>142</v>
      </c>
      <c r="V16" s="75"/>
      <c r="W16" s="81" t="s">
        <v>150</v>
      </c>
      <c r="X16" s="81" t="s">
        <v>153</v>
      </c>
      <c r="Y16" s="75"/>
      <c r="Z16" s="81"/>
      <c r="AA16" s="81"/>
      <c r="AB16" s="83">
        <v>44958</v>
      </c>
      <c r="AC16" s="58"/>
      <c r="AD16" s="58"/>
      <c r="AE16" s="58"/>
      <c r="AF16" s="58"/>
      <c r="AG16" s="58"/>
      <c r="AH16" s="54"/>
      <c r="AI16" s="83">
        <v>45323</v>
      </c>
      <c r="AJ16" s="83" t="s">
        <v>41</v>
      </c>
      <c r="AK16" s="75"/>
      <c r="AL16" s="75"/>
      <c r="AM16" s="54"/>
      <c r="AN16" s="54"/>
    </row>
    <row r="17" spans="1:40" s="52" customFormat="1" ht="75">
      <c r="A17" s="54">
        <v>2023</v>
      </c>
      <c r="B17" s="74">
        <v>630237</v>
      </c>
      <c r="C17" s="75"/>
      <c r="D17" s="75">
        <v>941100117</v>
      </c>
      <c r="E17" s="75" t="s">
        <v>198</v>
      </c>
      <c r="F17" s="75"/>
      <c r="G17" s="86" t="s">
        <v>86</v>
      </c>
      <c r="H17" s="74" t="s">
        <v>217</v>
      </c>
      <c r="I17" s="74" t="s">
        <v>217</v>
      </c>
      <c r="J17" s="75"/>
      <c r="K17" s="75">
        <v>1</v>
      </c>
      <c r="L17" s="75" t="s">
        <v>141</v>
      </c>
      <c r="M17" s="56">
        <f t="shared" si="1"/>
        <v>462560</v>
      </c>
      <c r="N17" s="56">
        <f t="shared" si="2"/>
        <v>412999.99999999994</v>
      </c>
      <c r="O17" s="75">
        <v>412999.99999999994</v>
      </c>
      <c r="P17" s="56">
        <f t="shared" si="0"/>
        <v>412999.99999999994</v>
      </c>
      <c r="Q17" s="56"/>
      <c r="R17" s="56"/>
      <c r="S17" s="56"/>
      <c r="T17" s="56"/>
      <c r="U17" s="77" t="s">
        <v>53</v>
      </c>
      <c r="V17" s="75"/>
      <c r="W17" s="81" t="s">
        <v>150</v>
      </c>
      <c r="X17" s="81" t="s">
        <v>154</v>
      </c>
      <c r="Y17" s="75"/>
      <c r="Z17" s="81"/>
      <c r="AA17" s="81"/>
      <c r="AB17" s="83">
        <v>44927</v>
      </c>
      <c r="AC17" s="58"/>
      <c r="AD17" s="58"/>
      <c r="AE17" s="59"/>
      <c r="AF17" s="59"/>
      <c r="AG17" s="58"/>
      <c r="AH17" s="54"/>
      <c r="AI17" s="83">
        <v>45383</v>
      </c>
      <c r="AJ17" s="83" t="s">
        <v>41</v>
      </c>
      <c r="AK17" s="75"/>
      <c r="AL17" s="75"/>
      <c r="AM17" s="54"/>
      <c r="AN17" s="54"/>
    </row>
    <row r="18" spans="1:40" s="52" customFormat="1" ht="120">
      <c r="A18" s="54">
        <v>2023</v>
      </c>
      <c r="B18" s="74">
        <v>630417</v>
      </c>
      <c r="C18" s="75"/>
      <c r="D18" s="75">
        <v>853400422</v>
      </c>
      <c r="E18" s="75" t="s">
        <v>198</v>
      </c>
      <c r="F18" s="75"/>
      <c r="G18" s="87" t="s">
        <v>218</v>
      </c>
      <c r="H18" s="79" t="s">
        <v>219</v>
      </c>
      <c r="I18" s="79" t="s">
        <v>219</v>
      </c>
      <c r="J18" s="75"/>
      <c r="K18" s="75">
        <v>1</v>
      </c>
      <c r="L18" s="75" t="s">
        <v>141</v>
      </c>
      <c r="M18" s="56">
        <f t="shared" si="1"/>
        <v>109132.00480000001</v>
      </c>
      <c r="N18" s="56">
        <f t="shared" si="2"/>
        <v>97439.29</v>
      </c>
      <c r="O18" s="75">
        <v>97439.29</v>
      </c>
      <c r="P18" s="56">
        <f t="shared" si="0"/>
        <v>97439.29</v>
      </c>
      <c r="Q18" s="56"/>
      <c r="R18" s="56"/>
      <c r="S18" s="56"/>
      <c r="T18" s="56"/>
      <c r="U18" s="77" t="s">
        <v>53</v>
      </c>
      <c r="V18" s="75"/>
      <c r="W18" s="81" t="s">
        <v>150</v>
      </c>
      <c r="X18" s="81" t="s">
        <v>155</v>
      </c>
      <c r="Y18" s="75"/>
      <c r="Z18" s="81"/>
      <c r="AA18" s="81"/>
      <c r="AB18" s="83">
        <v>45231</v>
      </c>
      <c r="AC18" s="58"/>
      <c r="AD18" s="58"/>
      <c r="AE18" s="59"/>
      <c r="AF18" s="59"/>
      <c r="AG18" s="58"/>
      <c r="AH18" s="54"/>
      <c r="AI18" s="83">
        <v>45597</v>
      </c>
      <c r="AJ18" s="83"/>
      <c r="AK18" s="75"/>
      <c r="AL18" s="75" t="s">
        <v>41</v>
      </c>
      <c r="AM18" s="54"/>
      <c r="AN18" s="54"/>
    </row>
    <row r="19" spans="1:40" s="52" customFormat="1" ht="75">
      <c r="A19" s="54">
        <v>2023</v>
      </c>
      <c r="B19" s="74">
        <v>630417</v>
      </c>
      <c r="C19" s="75"/>
      <c r="D19" s="75">
        <v>853400422</v>
      </c>
      <c r="E19" s="75" t="s">
        <v>198</v>
      </c>
      <c r="F19" s="75"/>
      <c r="G19" s="86" t="s">
        <v>87</v>
      </c>
      <c r="H19" s="74" t="s">
        <v>220</v>
      </c>
      <c r="I19" s="74" t="s">
        <v>220</v>
      </c>
      <c r="J19" s="75"/>
      <c r="K19" s="75">
        <v>1</v>
      </c>
      <c r="L19" s="75" t="s">
        <v>141</v>
      </c>
      <c r="M19" s="56">
        <f t="shared" si="1"/>
        <v>15632.848000000002</v>
      </c>
      <c r="N19" s="56">
        <f t="shared" si="2"/>
        <v>13957.9</v>
      </c>
      <c r="O19" s="75">
        <v>13957.9</v>
      </c>
      <c r="P19" s="56">
        <f t="shared" si="0"/>
        <v>13957.9</v>
      </c>
      <c r="Q19" s="56"/>
      <c r="R19" s="56"/>
      <c r="S19" s="56"/>
      <c r="T19" s="56"/>
      <c r="U19" s="77" t="s">
        <v>54</v>
      </c>
      <c r="V19" s="75"/>
      <c r="W19" s="81" t="s">
        <v>150</v>
      </c>
      <c r="X19" s="81" t="s">
        <v>155</v>
      </c>
      <c r="Y19" s="75"/>
      <c r="Z19" s="81"/>
      <c r="AA19" s="81"/>
      <c r="AB19" s="83">
        <v>45108</v>
      </c>
      <c r="AC19" s="58"/>
      <c r="AD19" s="58"/>
      <c r="AE19" s="59"/>
      <c r="AF19" s="59"/>
      <c r="AG19" s="58"/>
      <c r="AH19" s="54"/>
      <c r="AI19" s="83">
        <v>45474</v>
      </c>
      <c r="AJ19" s="83"/>
      <c r="AK19" s="75" t="s">
        <v>41</v>
      </c>
      <c r="AL19" s="75"/>
      <c r="AM19" s="54"/>
      <c r="AN19" s="54"/>
    </row>
    <row r="20" spans="1:40" s="52" customFormat="1" ht="90">
      <c r="A20" s="54">
        <v>2023</v>
      </c>
      <c r="B20" s="74">
        <v>750501</v>
      </c>
      <c r="C20" s="75"/>
      <c r="D20" s="75">
        <v>541210012</v>
      </c>
      <c r="E20" s="75" t="s">
        <v>198</v>
      </c>
      <c r="F20" s="75"/>
      <c r="G20" s="86" t="s">
        <v>87</v>
      </c>
      <c r="H20" s="74" t="s">
        <v>221</v>
      </c>
      <c r="I20" s="74" t="s">
        <v>221</v>
      </c>
      <c r="J20" s="75"/>
      <c r="K20" s="75">
        <v>1</v>
      </c>
      <c r="L20" s="75" t="s">
        <v>141</v>
      </c>
      <c r="M20" s="56">
        <f t="shared" si="1"/>
        <v>7500.0016000000014</v>
      </c>
      <c r="N20" s="56">
        <f t="shared" si="2"/>
        <v>6696.43</v>
      </c>
      <c r="O20" s="75">
        <v>6696.43</v>
      </c>
      <c r="P20" s="56">
        <f t="shared" si="0"/>
        <v>6696.43</v>
      </c>
      <c r="Q20" s="56"/>
      <c r="R20" s="56"/>
      <c r="S20" s="56"/>
      <c r="T20" s="56"/>
      <c r="U20" s="77" t="s">
        <v>54</v>
      </c>
      <c r="V20" s="75"/>
      <c r="W20" s="81" t="s">
        <v>150</v>
      </c>
      <c r="X20" s="81" t="s">
        <v>151</v>
      </c>
      <c r="Y20" s="75"/>
      <c r="Z20" s="81"/>
      <c r="AA20" s="81"/>
      <c r="AB20" s="83">
        <v>45017</v>
      </c>
      <c r="AC20" s="58"/>
      <c r="AD20" s="58"/>
      <c r="AE20" s="59"/>
      <c r="AF20" s="59"/>
      <c r="AG20" s="58"/>
      <c r="AH20" s="54"/>
      <c r="AI20" s="83">
        <v>45078</v>
      </c>
      <c r="AJ20" s="83" t="s">
        <v>41</v>
      </c>
      <c r="AK20" s="75"/>
      <c r="AL20" s="75"/>
      <c r="AM20" s="54"/>
      <c r="AN20" s="54"/>
    </row>
    <row r="21" spans="1:40" s="52" customFormat="1" ht="42.75" customHeight="1">
      <c r="A21" s="54">
        <v>2023</v>
      </c>
      <c r="B21" s="74">
        <v>631005</v>
      </c>
      <c r="C21" s="75"/>
      <c r="D21" s="75">
        <v>3424011114</v>
      </c>
      <c r="E21" s="75" t="s">
        <v>195</v>
      </c>
      <c r="F21" s="75"/>
      <c r="G21" s="86" t="s">
        <v>88</v>
      </c>
      <c r="H21" s="74" t="s">
        <v>222</v>
      </c>
      <c r="I21" s="74" t="s">
        <v>222</v>
      </c>
      <c r="J21" s="75"/>
      <c r="K21" s="75">
        <v>1</v>
      </c>
      <c r="L21" s="75" t="s">
        <v>141</v>
      </c>
      <c r="M21" s="56">
        <f t="shared" si="1"/>
        <v>801781.28800000006</v>
      </c>
      <c r="N21" s="56">
        <f t="shared" si="2"/>
        <v>715876.15</v>
      </c>
      <c r="O21" s="75">
        <v>715876.15</v>
      </c>
      <c r="P21" s="56">
        <f t="shared" si="0"/>
        <v>715876.15</v>
      </c>
      <c r="Q21" s="56"/>
      <c r="R21" s="56"/>
      <c r="S21" s="56"/>
      <c r="T21" s="56"/>
      <c r="U21" s="77" t="s">
        <v>39</v>
      </c>
      <c r="V21" s="75"/>
      <c r="W21" s="81" t="s">
        <v>150</v>
      </c>
      <c r="X21" s="81" t="s">
        <v>156</v>
      </c>
      <c r="Y21" s="75"/>
      <c r="Z21" s="81"/>
      <c r="AA21" s="81"/>
      <c r="AB21" s="83">
        <v>44927</v>
      </c>
      <c r="AC21" s="58"/>
      <c r="AD21" s="58"/>
      <c r="AE21" s="59"/>
      <c r="AF21" s="59"/>
      <c r="AG21" s="58"/>
      <c r="AH21" s="54"/>
      <c r="AI21" s="83">
        <v>45352</v>
      </c>
      <c r="AJ21" s="83" t="s">
        <v>41</v>
      </c>
      <c r="AK21" s="75"/>
      <c r="AL21" s="75"/>
      <c r="AM21" s="54"/>
      <c r="AN21" s="54"/>
    </row>
    <row r="22" spans="1:40" s="52" customFormat="1" ht="42.75" customHeight="1">
      <c r="A22" s="54">
        <v>2023</v>
      </c>
      <c r="B22" s="74">
        <v>840104</v>
      </c>
      <c r="C22" s="75"/>
      <c r="D22" s="75">
        <v>432200115</v>
      </c>
      <c r="E22" s="75" t="s">
        <v>195</v>
      </c>
      <c r="F22" s="75"/>
      <c r="G22" s="88" t="s">
        <v>223</v>
      </c>
      <c r="H22" s="80" t="s">
        <v>224</v>
      </c>
      <c r="I22" s="80" t="s">
        <v>224</v>
      </c>
      <c r="J22" s="75"/>
      <c r="K22" s="75">
        <v>1</v>
      </c>
      <c r="L22" s="75" t="s">
        <v>141</v>
      </c>
      <c r="M22" s="56">
        <f t="shared" si="1"/>
        <v>21000.000000000004</v>
      </c>
      <c r="N22" s="56">
        <f t="shared" si="2"/>
        <v>18750</v>
      </c>
      <c r="O22" s="75">
        <v>18750</v>
      </c>
      <c r="P22" s="56">
        <f t="shared" si="0"/>
        <v>18750</v>
      </c>
      <c r="Q22" s="56"/>
      <c r="R22" s="56"/>
      <c r="S22" s="56"/>
      <c r="T22" s="56"/>
      <c r="U22" s="77" t="s">
        <v>39</v>
      </c>
      <c r="V22" s="75"/>
      <c r="W22" s="81" t="s">
        <v>150</v>
      </c>
      <c r="X22" s="81" t="s">
        <v>151</v>
      </c>
      <c r="Y22" s="75"/>
      <c r="Z22" s="81"/>
      <c r="AA22" s="81"/>
      <c r="AB22" s="84">
        <v>44835</v>
      </c>
      <c r="AC22" s="58"/>
      <c r="AD22" s="58"/>
      <c r="AE22" s="59"/>
      <c r="AF22" s="59"/>
      <c r="AG22" s="58"/>
      <c r="AH22" s="54"/>
      <c r="AI22" s="84">
        <v>44866</v>
      </c>
      <c r="AJ22" s="84"/>
      <c r="AK22" s="75"/>
      <c r="AL22" s="75" t="s">
        <v>41</v>
      </c>
      <c r="AM22" s="54"/>
      <c r="AN22" s="54"/>
    </row>
    <row r="23" spans="1:40" s="52" customFormat="1" ht="66.75" customHeight="1">
      <c r="A23" s="54">
        <v>2023</v>
      </c>
      <c r="B23" s="74">
        <v>840104</v>
      </c>
      <c r="C23" s="75"/>
      <c r="D23" s="75">
        <v>4127809117</v>
      </c>
      <c r="E23" s="75" t="s">
        <v>195</v>
      </c>
      <c r="F23" s="75"/>
      <c r="G23" s="88" t="s">
        <v>225</v>
      </c>
      <c r="H23" s="80" t="s">
        <v>226</v>
      </c>
      <c r="I23" s="80" t="s">
        <v>227</v>
      </c>
      <c r="J23" s="75"/>
      <c r="K23" s="75">
        <v>1</v>
      </c>
      <c r="L23" s="75" t="s">
        <v>141</v>
      </c>
      <c r="M23" s="56">
        <f t="shared" si="1"/>
        <v>12900.003200000001</v>
      </c>
      <c r="N23" s="56">
        <f t="shared" si="2"/>
        <v>11517.86</v>
      </c>
      <c r="O23" s="75">
        <v>11517.86</v>
      </c>
      <c r="P23" s="56">
        <f t="shared" si="0"/>
        <v>11517.86</v>
      </c>
      <c r="Q23" s="56"/>
      <c r="R23" s="56"/>
      <c r="S23" s="56"/>
      <c r="T23" s="56"/>
      <c r="U23" s="77" t="s">
        <v>39</v>
      </c>
      <c r="V23" s="75"/>
      <c r="W23" s="81" t="s">
        <v>150</v>
      </c>
      <c r="X23" s="81" t="s">
        <v>151</v>
      </c>
      <c r="Y23" s="75"/>
      <c r="Z23" s="81"/>
      <c r="AA23" s="81"/>
      <c r="AB23" s="84">
        <v>44835</v>
      </c>
      <c r="AC23" s="58"/>
      <c r="AD23" s="58"/>
      <c r="AE23" s="59"/>
      <c r="AF23" s="59"/>
      <c r="AG23" s="58"/>
      <c r="AH23" s="54"/>
      <c r="AI23" s="84">
        <v>44866</v>
      </c>
      <c r="AJ23" s="84"/>
      <c r="AK23" s="75"/>
      <c r="AL23" s="75" t="s">
        <v>41</v>
      </c>
      <c r="AM23" s="54"/>
      <c r="AN23" s="54"/>
    </row>
    <row r="24" spans="1:40" s="52" customFormat="1" ht="69" customHeight="1">
      <c r="A24" s="54">
        <v>2023</v>
      </c>
      <c r="B24" s="74">
        <v>630417</v>
      </c>
      <c r="C24" s="75"/>
      <c r="D24" s="75">
        <v>853400422</v>
      </c>
      <c r="E24" s="75" t="s">
        <v>198</v>
      </c>
      <c r="F24" s="75"/>
      <c r="G24" s="87" t="s">
        <v>89</v>
      </c>
      <c r="H24" s="79" t="s">
        <v>118</v>
      </c>
      <c r="I24" s="79" t="s">
        <v>118</v>
      </c>
      <c r="J24" s="75"/>
      <c r="K24" s="75">
        <v>1</v>
      </c>
      <c r="L24" s="75" t="s">
        <v>141</v>
      </c>
      <c r="M24" s="56">
        <f t="shared" si="1"/>
        <v>19999.996800000001</v>
      </c>
      <c r="N24" s="56">
        <f t="shared" si="2"/>
        <v>17857.14</v>
      </c>
      <c r="O24" s="75">
        <v>17857.14</v>
      </c>
      <c r="P24" s="56">
        <f t="shared" si="0"/>
        <v>17857.14</v>
      </c>
      <c r="Q24" s="56"/>
      <c r="R24" s="56"/>
      <c r="S24" s="56"/>
      <c r="T24" s="56"/>
      <c r="U24" s="77" t="s">
        <v>54</v>
      </c>
      <c r="V24" s="75"/>
      <c r="W24" s="81" t="s">
        <v>150</v>
      </c>
      <c r="X24" s="81" t="s">
        <v>151</v>
      </c>
      <c r="Y24" s="75"/>
      <c r="Z24" s="81"/>
      <c r="AA24" s="81"/>
      <c r="AB24" s="83">
        <v>45078</v>
      </c>
      <c r="AC24" s="58"/>
      <c r="AD24" s="58"/>
      <c r="AE24" s="59"/>
      <c r="AF24" s="59"/>
      <c r="AG24" s="58"/>
      <c r="AH24" s="54"/>
      <c r="AI24" s="83">
        <v>45323</v>
      </c>
      <c r="AJ24" s="83"/>
      <c r="AK24" s="75" t="s">
        <v>41</v>
      </c>
      <c r="AL24" s="75"/>
      <c r="AM24" s="54"/>
      <c r="AN24" s="54"/>
    </row>
    <row r="25" spans="1:40" s="52" customFormat="1" ht="85.5" customHeight="1">
      <c r="A25" s="54">
        <v>2023</v>
      </c>
      <c r="B25" s="74">
        <v>630811</v>
      </c>
      <c r="C25" s="75"/>
      <c r="D25" s="75">
        <v>151300917</v>
      </c>
      <c r="E25" s="75" t="s">
        <v>195</v>
      </c>
      <c r="F25" s="75"/>
      <c r="G25" s="88" t="s">
        <v>228</v>
      </c>
      <c r="H25" s="80" t="s">
        <v>229</v>
      </c>
      <c r="I25" s="80" t="s">
        <v>230</v>
      </c>
      <c r="J25" s="75"/>
      <c r="K25" s="75">
        <v>1</v>
      </c>
      <c r="L25" s="75" t="s">
        <v>141</v>
      </c>
      <c r="M25" s="56">
        <f t="shared" si="1"/>
        <v>4500.003200000001</v>
      </c>
      <c r="N25" s="56">
        <f t="shared" si="2"/>
        <v>4017.86</v>
      </c>
      <c r="O25" s="75">
        <v>4017.86</v>
      </c>
      <c r="P25" s="56">
        <f t="shared" si="0"/>
        <v>-13999.119999999999</v>
      </c>
      <c r="Q25" s="56">
        <f>R25*1.12</f>
        <v>20179.017600000003</v>
      </c>
      <c r="R25" s="56">
        <v>18016.98</v>
      </c>
      <c r="S25" s="56"/>
      <c r="T25" s="56"/>
      <c r="U25" s="77" t="s">
        <v>43</v>
      </c>
      <c r="V25" s="75"/>
      <c r="W25" s="81" t="s">
        <v>150</v>
      </c>
      <c r="X25" s="81" t="s">
        <v>151</v>
      </c>
      <c r="Y25" s="75"/>
      <c r="Z25" s="81"/>
      <c r="AA25" s="81"/>
      <c r="AB25" s="84">
        <v>44835</v>
      </c>
      <c r="AC25" s="58"/>
      <c r="AD25" s="58"/>
      <c r="AE25" s="59"/>
      <c r="AF25" s="59"/>
      <c r="AG25" s="58"/>
      <c r="AH25" s="54"/>
      <c r="AI25" s="84">
        <v>44896</v>
      </c>
      <c r="AJ25" s="84"/>
      <c r="AK25" s="75"/>
      <c r="AL25" s="75" t="s">
        <v>41</v>
      </c>
      <c r="AM25" s="54"/>
      <c r="AN25" s="54"/>
    </row>
    <row r="26" spans="1:40" s="52" customFormat="1" ht="85.5" customHeight="1">
      <c r="A26" s="54">
        <v>2023</v>
      </c>
      <c r="B26" s="74">
        <v>630237</v>
      </c>
      <c r="C26" s="75"/>
      <c r="D26" s="75">
        <v>543300013</v>
      </c>
      <c r="E26" s="75" t="s">
        <v>195</v>
      </c>
      <c r="F26" s="75"/>
      <c r="G26" s="88" t="s">
        <v>228</v>
      </c>
      <c r="H26" s="80" t="s">
        <v>231</v>
      </c>
      <c r="I26" s="80" t="s">
        <v>232</v>
      </c>
      <c r="J26" s="75"/>
      <c r="K26" s="75">
        <v>1</v>
      </c>
      <c r="L26" s="75" t="s">
        <v>141</v>
      </c>
      <c r="M26" s="56">
        <f t="shared" si="1"/>
        <v>2667.9967999999999</v>
      </c>
      <c r="N26" s="56">
        <f t="shared" si="2"/>
        <v>2382.14</v>
      </c>
      <c r="O26" s="75">
        <v>2382.14</v>
      </c>
      <c r="P26" s="56">
        <f t="shared" si="0"/>
        <v>-9057.86</v>
      </c>
      <c r="Q26" s="56">
        <f>R26*1.12</f>
        <v>12812.800000000001</v>
      </c>
      <c r="R26" s="56">
        <v>11440</v>
      </c>
      <c r="S26" s="56"/>
      <c r="T26" s="56"/>
      <c r="U26" s="77" t="s">
        <v>43</v>
      </c>
      <c r="V26" s="75"/>
      <c r="W26" s="81" t="s">
        <v>150</v>
      </c>
      <c r="X26" s="81" t="s">
        <v>151</v>
      </c>
      <c r="Y26" s="75"/>
      <c r="Z26" s="81"/>
      <c r="AA26" s="81"/>
      <c r="AB26" s="83">
        <v>44713</v>
      </c>
      <c r="AC26" s="58"/>
      <c r="AD26" s="58"/>
      <c r="AE26" s="59"/>
      <c r="AF26" s="59"/>
      <c r="AG26" s="58"/>
      <c r="AH26" s="54"/>
      <c r="AI26" s="83">
        <v>44774</v>
      </c>
      <c r="AJ26" s="83"/>
      <c r="AK26" s="75" t="s">
        <v>41</v>
      </c>
      <c r="AL26" s="75"/>
      <c r="AM26" s="54"/>
      <c r="AN26" s="54"/>
    </row>
    <row r="27" spans="1:40" s="52" customFormat="1" ht="150" customHeight="1">
      <c r="A27" s="54">
        <v>2023</v>
      </c>
      <c r="B27" s="74">
        <v>631411</v>
      </c>
      <c r="C27" s="75"/>
      <c r="D27" s="75">
        <v>361140311</v>
      </c>
      <c r="E27" s="75" t="s">
        <v>195</v>
      </c>
      <c r="F27" s="75"/>
      <c r="G27" s="86" t="s">
        <v>182</v>
      </c>
      <c r="H27" s="74" t="s">
        <v>183</v>
      </c>
      <c r="I27" s="74" t="s">
        <v>183</v>
      </c>
      <c r="J27" s="75"/>
      <c r="K27" s="75">
        <v>1</v>
      </c>
      <c r="L27" s="75" t="s">
        <v>141</v>
      </c>
      <c r="M27" s="56">
        <f t="shared" si="1"/>
        <v>4007.3600000000006</v>
      </c>
      <c r="N27" s="56">
        <f t="shared" si="2"/>
        <v>3578</v>
      </c>
      <c r="O27" s="75">
        <v>3578</v>
      </c>
      <c r="P27" s="56">
        <f t="shared" si="0"/>
        <v>-933922</v>
      </c>
      <c r="Q27" s="56">
        <f>R27*1.12</f>
        <v>1050000</v>
      </c>
      <c r="R27" s="56">
        <v>937500</v>
      </c>
      <c r="S27" s="56"/>
      <c r="T27" s="56"/>
      <c r="U27" s="77" t="s">
        <v>43</v>
      </c>
      <c r="V27" s="75"/>
      <c r="W27" s="57" t="s">
        <v>157</v>
      </c>
      <c r="X27" s="81" t="s">
        <v>159</v>
      </c>
      <c r="Y27" s="75"/>
      <c r="Z27" s="57"/>
      <c r="AA27" s="81"/>
      <c r="AB27" s="82">
        <v>44927</v>
      </c>
      <c r="AC27" s="58"/>
      <c r="AD27" s="58"/>
      <c r="AE27" s="59"/>
      <c r="AF27" s="59"/>
      <c r="AG27" s="58"/>
      <c r="AH27" s="54"/>
      <c r="AI27" s="82">
        <v>44986</v>
      </c>
      <c r="AJ27" s="82" t="s">
        <v>41</v>
      </c>
      <c r="AK27" s="75"/>
      <c r="AL27" s="75"/>
      <c r="AM27" s="54"/>
      <c r="AN27" s="54"/>
    </row>
    <row r="28" spans="1:40" s="52" customFormat="1" ht="78.75" customHeight="1">
      <c r="A28" s="54">
        <v>2023</v>
      </c>
      <c r="B28" s="74">
        <v>840104</v>
      </c>
      <c r="C28" s="75"/>
      <c r="D28" s="75">
        <v>452700028</v>
      </c>
      <c r="E28" s="75" t="s">
        <v>195</v>
      </c>
      <c r="F28" s="75"/>
      <c r="G28" s="86" t="s">
        <v>177</v>
      </c>
      <c r="H28" s="74" t="s">
        <v>178</v>
      </c>
      <c r="I28" s="74" t="s">
        <v>178</v>
      </c>
      <c r="J28" s="75"/>
      <c r="K28" s="75">
        <v>1</v>
      </c>
      <c r="L28" s="75" t="s">
        <v>141</v>
      </c>
      <c r="M28" s="56">
        <f t="shared" si="1"/>
        <v>6699.9968000000008</v>
      </c>
      <c r="N28" s="56">
        <f t="shared" si="2"/>
        <v>5982.14</v>
      </c>
      <c r="O28" s="75">
        <v>5982.14</v>
      </c>
      <c r="P28" s="56">
        <f t="shared" si="0"/>
        <v>-20803.57</v>
      </c>
      <c r="Q28" s="56">
        <f>R28*1.12</f>
        <v>29999.995200000001</v>
      </c>
      <c r="R28" s="56">
        <v>26785.71</v>
      </c>
      <c r="S28" s="56"/>
      <c r="T28" s="56"/>
      <c r="U28" s="77" t="s">
        <v>43</v>
      </c>
      <c r="V28" s="75"/>
      <c r="W28" s="57" t="s">
        <v>157</v>
      </c>
      <c r="X28" s="81" t="s">
        <v>160</v>
      </c>
      <c r="Y28" s="75"/>
      <c r="Z28" s="57"/>
      <c r="AA28" s="81"/>
      <c r="AB28" s="82">
        <v>44743</v>
      </c>
      <c r="AC28" s="58"/>
      <c r="AD28" s="58"/>
      <c r="AE28" s="59"/>
      <c r="AF28" s="59"/>
      <c r="AG28" s="58"/>
      <c r="AH28" s="54"/>
      <c r="AI28" s="82">
        <v>44866</v>
      </c>
      <c r="AJ28" s="82"/>
      <c r="AK28" s="75" t="s">
        <v>41</v>
      </c>
      <c r="AL28" s="75"/>
      <c r="AM28" s="54"/>
      <c r="AN28" s="54"/>
    </row>
    <row r="29" spans="1:40" s="52" customFormat="1" ht="75">
      <c r="A29" s="54">
        <v>2023</v>
      </c>
      <c r="B29" s="74">
        <v>630404</v>
      </c>
      <c r="C29" s="75"/>
      <c r="D29" s="75">
        <v>871520112</v>
      </c>
      <c r="E29" s="75" t="s">
        <v>198</v>
      </c>
      <c r="F29" s="75"/>
      <c r="G29" s="86" t="s">
        <v>177</v>
      </c>
      <c r="H29" s="74" t="s">
        <v>186</v>
      </c>
      <c r="I29" s="74" t="s">
        <v>233</v>
      </c>
      <c r="J29" s="75"/>
      <c r="K29" s="75">
        <v>1</v>
      </c>
      <c r="L29" s="75" t="s">
        <v>141</v>
      </c>
      <c r="M29" s="56">
        <f t="shared" si="1"/>
        <v>3600.0048000000002</v>
      </c>
      <c r="N29" s="56">
        <f t="shared" si="2"/>
        <v>3214.29</v>
      </c>
      <c r="O29" s="75">
        <v>3214.29</v>
      </c>
      <c r="P29" s="56">
        <f t="shared" si="0"/>
        <v>3214.29</v>
      </c>
      <c r="Q29" s="56"/>
      <c r="R29" s="56"/>
      <c r="S29" s="56"/>
      <c r="T29" s="56"/>
      <c r="U29" s="77" t="s">
        <v>43</v>
      </c>
      <c r="V29" s="75"/>
      <c r="W29" s="57" t="s">
        <v>157</v>
      </c>
      <c r="X29" s="81" t="s">
        <v>160</v>
      </c>
      <c r="Y29" s="75"/>
      <c r="Z29" s="57"/>
      <c r="AA29" s="81"/>
      <c r="AB29" s="82">
        <v>44743</v>
      </c>
      <c r="AC29" s="58"/>
      <c r="AD29" s="58"/>
      <c r="AE29" s="59"/>
      <c r="AF29" s="59"/>
      <c r="AG29" s="58"/>
      <c r="AH29" s="54"/>
      <c r="AI29" s="82">
        <v>44866</v>
      </c>
      <c r="AJ29" s="82"/>
      <c r="AK29" s="75" t="s">
        <v>41</v>
      </c>
      <c r="AL29" s="75"/>
      <c r="AM29" s="54"/>
      <c r="AN29" s="54"/>
    </row>
    <row r="30" spans="1:40" s="52" customFormat="1" ht="45">
      <c r="A30" s="54">
        <v>2023</v>
      </c>
      <c r="B30" s="74">
        <v>530204</v>
      </c>
      <c r="C30" s="75"/>
      <c r="D30" s="75">
        <v>859400013</v>
      </c>
      <c r="E30" s="75" t="s">
        <v>198</v>
      </c>
      <c r="F30" s="75"/>
      <c r="G30" s="86" t="s">
        <v>91</v>
      </c>
      <c r="H30" s="74" t="s">
        <v>120</v>
      </c>
      <c r="I30" s="74" t="s">
        <v>234</v>
      </c>
      <c r="J30" s="75"/>
      <c r="K30" s="75">
        <v>1</v>
      </c>
      <c r="L30" s="75" t="s">
        <v>141</v>
      </c>
      <c r="M30" s="56">
        <f t="shared" si="1"/>
        <v>46688.611200000007</v>
      </c>
      <c r="N30" s="56">
        <f t="shared" si="2"/>
        <v>41686.26</v>
      </c>
      <c r="O30" s="75">
        <v>41686.26</v>
      </c>
      <c r="P30" s="56">
        <f t="shared" si="0"/>
        <v>41686.26</v>
      </c>
      <c r="Q30" s="56"/>
      <c r="R30" s="56"/>
      <c r="S30" s="56"/>
      <c r="T30" s="56"/>
      <c r="U30" s="77" t="s">
        <v>39</v>
      </c>
      <c r="V30" s="75"/>
      <c r="W30" s="81" t="s">
        <v>157</v>
      </c>
      <c r="X30" s="81" t="s">
        <v>158</v>
      </c>
      <c r="Y30" s="75"/>
      <c r="Z30" s="81"/>
      <c r="AA30" s="81"/>
      <c r="AB30" s="82">
        <v>45170</v>
      </c>
      <c r="AC30" s="58"/>
      <c r="AD30" s="58"/>
      <c r="AE30" s="59"/>
      <c r="AF30" s="59"/>
      <c r="AG30" s="58"/>
      <c r="AH30" s="54"/>
      <c r="AI30" s="82">
        <v>45413</v>
      </c>
      <c r="AJ30" s="82"/>
      <c r="AK30" s="75"/>
      <c r="AL30" s="75" t="s">
        <v>41</v>
      </c>
      <c r="AM30" s="54"/>
      <c r="AN30" s="54"/>
    </row>
    <row r="31" spans="1:40" s="52" customFormat="1" ht="90">
      <c r="A31" s="54">
        <v>2023</v>
      </c>
      <c r="B31" s="74">
        <v>530204</v>
      </c>
      <c r="C31" s="75"/>
      <c r="D31" s="75">
        <v>836100021</v>
      </c>
      <c r="E31" s="75" t="s">
        <v>198</v>
      </c>
      <c r="F31" s="75"/>
      <c r="G31" s="86" t="s">
        <v>102</v>
      </c>
      <c r="H31" s="74" t="s">
        <v>235</v>
      </c>
      <c r="I31" s="74" t="s">
        <v>128</v>
      </c>
      <c r="J31" s="75"/>
      <c r="K31" s="75">
        <v>1</v>
      </c>
      <c r="L31" s="75" t="s">
        <v>141</v>
      </c>
      <c r="M31" s="56">
        <f t="shared" si="1"/>
        <v>16228.800000000001</v>
      </c>
      <c r="N31" s="56">
        <f t="shared" si="2"/>
        <v>14490</v>
      </c>
      <c r="O31" s="75">
        <v>14490</v>
      </c>
      <c r="P31" s="56">
        <f t="shared" si="0"/>
        <v>14490</v>
      </c>
      <c r="Q31" s="56"/>
      <c r="R31" s="56"/>
      <c r="S31" s="56"/>
      <c r="T31" s="56"/>
      <c r="U31" s="77" t="s">
        <v>39</v>
      </c>
      <c r="V31" s="75"/>
      <c r="W31" s="81" t="s">
        <v>157</v>
      </c>
      <c r="X31" s="81" t="s">
        <v>160</v>
      </c>
      <c r="Y31" s="75"/>
      <c r="Z31" s="81"/>
      <c r="AA31" s="81"/>
      <c r="AB31" s="82">
        <v>44927</v>
      </c>
      <c r="AC31" s="58"/>
      <c r="AD31" s="58"/>
      <c r="AE31" s="59"/>
      <c r="AF31" s="59"/>
      <c r="AG31" s="58"/>
      <c r="AH31" s="54"/>
      <c r="AI31" s="82">
        <v>45078</v>
      </c>
      <c r="AJ31" s="82" t="s">
        <v>41</v>
      </c>
      <c r="AK31" s="75"/>
      <c r="AL31" s="75"/>
      <c r="AM31" s="54"/>
      <c r="AN31" s="54"/>
    </row>
    <row r="32" spans="1:40" s="52" customFormat="1" ht="75">
      <c r="A32" s="54">
        <v>2023</v>
      </c>
      <c r="B32" s="74">
        <v>530209</v>
      </c>
      <c r="C32" s="75"/>
      <c r="D32" s="75">
        <v>853300117</v>
      </c>
      <c r="E32" s="75" t="s">
        <v>198</v>
      </c>
      <c r="F32" s="75"/>
      <c r="G32" s="86" t="s">
        <v>101</v>
      </c>
      <c r="H32" s="74" t="s">
        <v>127</v>
      </c>
      <c r="I32" s="74" t="s">
        <v>127</v>
      </c>
      <c r="J32" s="75"/>
      <c r="K32" s="75">
        <v>1</v>
      </c>
      <c r="L32" s="75" t="s">
        <v>141</v>
      </c>
      <c r="M32" s="56">
        <f t="shared" si="1"/>
        <v>38142.720000000001</v>
      </c>
      <c r="N32" s="56">
        <f t="shared" si="2"/>
        <v>34056</v>
      </c>
      <c r="O32" s="75">
        <v>34056</v>
      </c>
      <c r="P32" s="56">
        <f t="shared" si="0"/>
        <v>34056</v>
      </c>
      <c r="Q32" s="56"/>
      <c r="R32" s="56"/>
      <c r="S32" s="56"/>
      <c r="T32" s="56"/>
      <c r="U32" s="77" t="s">
        <v>39</v>
      </c>
      <c r="V32" s="75"/>
      <c r="W32" s="81" t="s">
        <v>157</v>
      </c>
      <c r="X32" s="81" t="s">
        <v>160</v>
      </c>
      <c r="Y32" s="75"/>
      <c r="Z32" s="81"/>
      <c r="AA32" s="81"/>
      <c r="AB32" s="82">
        <v>44927</v>
      </c>
      <c r="AC32" s="58"/>
      <c r="AD32" s="58"/>
      <c r="AE32" s="59"/>
      <c r="AF32" s="59"/>
      <c r="AG32" s="58"/>
      <c r="AH32" s="54"/>
      <c r="AI32" s="82">
        <v>45383</v>
      </c>
      <c r="AJ32" s="82" t="s">
        <v>41</v>
      </c>
      <c r="AK32" s="75"/>
      <c r="AL32" s="75"/>
      <c r="AM32" s="54"/>
      <c r="AN32" s="54"/>
    </row>
    <row r="33" spans="1:40" s="52" customFormat="1" ht="75">
      <c r="A33" s="54">
        <v>2023</v>
      </c>
      <c r="B33" s="74">
        <v>530402</v>
      </c>
      <c r="C33" s="75"/>
      <c r="D33" s="75">
        <v>541110011</v>
      </c>
      <c r="E33" s="75" t="s">
        <v>198</v>
      </c>
      <c r="F33" s="75" t="s">
        <v>236</v>
      </c>
      <c r="G33" s="86" t="s">
        <v>95</v>
      </c>
      <c r="H33" s="74" t="s">
        <v>124</v>
      </c>
      <c r="I33" s="74" t="s">
        <v>124</v>
      </c>
      <c r="J33" s="75"/>
      <c r="K33" s="75">
        <v>1</v>
      </c>
      <c r="L33" s="75" t="s">
        <v>141</v>
      </c>
      <c r="M33" s="56">
        <f t="shared" si="1"/>
        <v>7499.6880000000001</v>
      </c>
      <c r="N33" s="56">
        <f t="shared" si="2"/>
        <v>6696.15</v>
      </c>
      <c r="O33" s="75">
        <v>6696.15</v>
      </c>
      <c r="P33" s="56">
        <f t="shared" si="0"/>
        <v>-536.85000000000036</v>
      </c>
      <c r="Q33" s="56">
        <f>R33*1.12</f>
        <v>8100.9600000000009</v>
      </c>
      <c r="R33" s="56">
        <v>7233</v>
      </c>
      <c r="S33" s="56"/>
      <c r="T33" s="56"/>
      <c r="U33" s="77" t="s">
        <v>54</v>
      </c>
      <c r="V33" s="75"/>
      <c r="W33" s="81" t="s">
        <v>157</v>
      </c>
      <c r="X33" s="81" t="s">
        <v>160</v>
      </c>
      <c r="Y33" s="75"/>
      <c r="Z33" s="81"/>
      <c r="AA33" s="81"/>
      <c r="AB33" s="82">
        <v>45017</v>
      </c>
      <c r="AC33" s="58"/>
      <c r="AD33" s="58"/>
      <c r="AE33" s="59"/>
      <c r="AF33" s="59"/>
      <c r="AG33" s="58"/>
      <c r="AH33" s="54"/>
      <c r="AI33" s="82">
        <v>45261</v>
      </c>
      <c r="AJ33" s="82" t="s">
        <v>41</v>
      </c>
      <c r="AK33" s="75"/>
      <c r="AL33" s="75"/>
      <c r="AM33" s="54"/>
      <c r="AN33" s="54"/>
    </row>
    <row r="34" spans="1:40" s="52" customFormat="1" ht="75">
      <c r="A34" s="54">
        <v>2023</v>
      </c>
      <c r="B34" s="76">
        <v>530402</v>
      </c>
      <c r="C34" s="75"/>
      <c r="D34" s="75">
        <v>541110011</v>
      </c>
      <c r="E34" s="75" t="s">
        <v>198</v>
      </c>
      <c r="F34" s="75"/>
      <c r="G34" s="86" t="s">
        <v>237</v>
      </c>
      <c r="H34" s="74" t="s">
        <v>124</v>
      </c>
      <c r="I34" s="74" t="s">
        <v>124</v>
      </c>
      <c r="J34" s="75"/>
      <c r="K34" s="75">
        <v>1</v>
      </c>
      <c r="L34" s="75" t="s">
        <v>141</v>
      </c>
      <c r="M34" s="56">
        <f t="shared" si="1"/>
        <v>5866.9520000000011</v>
      </c>
      <c r="N34" s="56">
        <f t="shared" si="2"/>
        <v>5238.3500000000004</v>
      </c>
      <c r="O34" s="75">
        <v>5238.3500000000004</v>
      </c>
      <c r="P34" s="56">
        <f t="shared" si="0"/>
        <v>5238.3500000000004</v>
      </c>
      <c r="Q34" s="56"/>
      <c r="R34" s="56"/>
      <c r="S34" s="56"/>
      <c r="T34" s="56"/>
      <c r="U34" s="77" t="s">
        <v>54</v>
      </c>
      <c r="V34" s="75"/>
      <c r="W34" s="81" t="s">
        <v>157</v>
      </c>
      <c r="X34" s="81" t="s">
        <v>160</v>
      </c>
      <c r="Y34" s="75"/>
      <c r="Z34" s="81"/>
      <c r="AA34" s="81"/>
      <c r="AB34" s="82">
        <v>44652</v>
      </c>
      <c r="AC34" s="58"/>
      <c r="AD34" s="58"/>
      <c r="AE34" s="59"/>
      <c r="AF34" s="59"/>
      <c r="AG34" s="58"/>
      <c r="AH34" s="54"/>
      <c r="AI34" s="82">
        <v>44896</v>
      </c>
      <c r="AJ34" s="82" t="s">
        <v>41</v>
      </c>
      <c r="AK34" s="75"/>
      <c r="AL34" s="75"/>
      <c r="AM34" s="54"/>
      <c r="AN34" s="54"/>
    </row>
    <row r="35" spans="1:40" s="52" customFormat="1" ht="75">
      <c r="A35" s="54">
        <v>2023</v>
      </c>
      <c r="B35" s="74">
        <v>530404</v>
      </c>
      <c r="C35" s="75"/>
      <c r="D35" s="75">
        <v>859901911</v>
      </c>
      <c r="E35" s="75" t="s">
        <v>198</v>
      </c>
      <c r="F35" s="75"/>
      <c r="G35" s="86" t="s">
        <v>99</v>
      </c>
      <c r="H35" s="74" t="s">
        <v>123</v>
      </c>
      <c r="I35" s="74" t="s">
        <v>123</v>
      </c>
      <c r="J35" s="75"/>
      <c r="K35" s="75">
        <v>1</v>
      </c>
      <c r="L35" s="75" t="s">
        <v>141</v>
      </c>
      <c r="M35" s="56">
        <f t="shared" si="1"/>
        <v>5073.88</v>
      </c>
      <c r="N35" s="56">
        <f t="shared" si="2"/>
        <v>4530.25</v>
      </c>
      <c r="O35" s="75">
        <v>4530.25</v>
      </c>
      <c r="P35" s="56">
        <f t="shared" ref="P35:P66" si="3">O35-R35</f>
        <v>4530.25</v>
      </c>
      <c r="Q35" s="56"/>
      <c r="R35" s="56"/>
      <c r="S35" s="56"/>
      <c r="T35" s="56"/>
      <c r="U35" s="77" t="s">
        <v>54</v>
      </c>
      <c r="V35" s="75"/>
      <c r="W35" s="81" t="s">
        <v>157</v>
      </c>
      <c r="X35" s="81" t="s">
        <v>160</v>
      </c>
      <c r="Y35" s="75"/>
      <c r="Z35" s="81"/>
      <c r="AA35" s="81"/>
      <c r="AB35" s="82">
        <v>44927</v>
      </c>
      <c r="AC35" s="58"/>
      <c r="AD35" s="58"/>
      <c r="AE35" s="59"/>
      <c r="AF35" s="59"/>
      <c r="AG35" s="58"/>
      <c r="AH35" s="54"/>
      <c r="AI35" s="82">
        <v>45078</v>
      </c>
      <c r="AJ35" s="82" t="s">
        <v>41</v>
      </c>
      <c r="AK35" s="75"/>
      <c r="AL35" s="75"/>
      <c r="AM35" s="54"/>
      <c r="AN35" s="54"/>
    </row>
    <row r="36" spans="1:40" s="52" customFormat="1" ht="45">
      <c r="A36" s="54">
        <v>2023</v>
      </c>
      <c r="B36" s="57">
        <v>530505</v>
      </c>
      <c r="C36" s="75"/>
      <c r="D36" s="75">
        <v>643230011</v>
      </c>
      <c r="E36" s="75" t="s">
        <v>198</v>
      </c>
      <c r="F36" s="75"/>
      <c r="G36" s="86" t="s">
        <v>90</v>
      </c>
      <c r="H36" s="74" t="s">
        <v>119</v>
      </c>
      <c r="I36" s="74" t="s">
        <v>119</v>
      </c>
      <c r="J36" s="75"/>
      <c r="K36" s="75">
        <v>1</v>
      </c>
      <c r="L36" s="75" t="s">
        <v>141</v>
      </c>
      <c r="M36" s="56">
        <f t="shared" si="1"/>
        <v>36665.160000000003</v>
      </c>
      <c r="N36" s="56">
        <f t="shared" si="2"/>
        <v>32736.75</v>
      </c>
      <c r="O36" s="75">
        <v>32736.75</v>
      </c>
      <c r="P36" s="56">
        <f t="shared" si="3"/>
        <v>32736.75</v>
      </c>
      <c r="Q36" s="56"/>
      <c r="R36" s="56"/>
      <c r="S36" s="56"/>
      <c r="T36" s="56"/>
      <c r="U36" s="77" t="s">
        <v>39</v>
      </c>
      <c r="V36" s="75"/>
      <c r="W36" s="81" t="s">
        <v>157</v>
      </c>
      <c r="X36" s="81" t="s">
        <v>158</v>
      </c>
      <c r="Y36" s="75"/>
      <c r="Z36" s="81"/>
      <c r="AA36" s="81"/>
      <c r="AB36" s="82">
        <v>44562</v>
      </c>
      <c r="AC36" s="58"/>
      <c r="AD36" s="58"/>
      <c r="AE36" s="59"/>
      <c r="AF36" s="59"/>
      <c r="AG36" s="58"/>
      <c r="AH36" s="54"/>
      <c r="AI36" s="82">
        <v>44652</v>
      </c>
      <c r="AJ36" s="82" t="s">
        <v>41</v>
      </c>
      <c r="AK36" s="75"/>
      <c r="AL36" s="75"/>
      <c r="AM36" s="54"/>
      <c r="AN36" s="54"/>
    </row>
    <row r="37" spans="1:40" s="52" customFormat="1" ht="45">
      <c r="A37" s="54">
        <v>2023</v>
      </c>
      <c r="B37" s="57">
        <v>530804</v>
      </c>
      <c r="C37" s="75"/>
      <c r="D37" s="75">
        <v>3212904110</v>
      </c>
      <c r="E37" s="75" t="s">
        <v>195</v>
      </c>
      <c r="F37" s="75"/>
      <c r="G37" s="86" t="s">
        <v>103</v>
      </c>
      <c r="H37" s="74" t="s">
        <v>238</v>
      </c>
      <c r="I37" s="74" t="s">
        <v>239</v>
      </c>
      <c r="J37" s="75"/>
      <c r="K37" s="75">
        <v>1</v>
      </c>
      <c r="L37" s="75" t="s">
        <v>141</v>
      </c>
      <c r="M37" s="56">
        <f t="shared" si="1"/>
        <v>6867.0112000000008</v>
      </c>
      <c r="N37" s="56">
        <f t="shared" si="2"/>
        <v>6131.26</v>
      </c>
      <c r="O37" s="75">
        <v>6131.26</v>
      </c>
      <c r="P37" s="56">
        <f t="shared" si="3"/>
        <v>6131.26</v>
      </c>
      <c r="Q37" s="56"/>
      <c r="R37" s="56"/>
      <c r="S37" s="56"/>
      <c r="T37" s="56"/>
      <c r="U37" s="77" t="s">
        <v>46</v>
      </c>
      <c r="V37" s="75"/>
      <c r="W37" s="81" t="s">
        <v>157</v>
      </c>
      <c r="X37" s="81" t="s">
        <v>158</v>
      </c>
      <c r="Y37" s="75"/>
      <c r="Z37" s="81"/>
      <c r="AA37" s="81"/>
      <c r="AB37" s="82">
        <v>45017</v>
      </c>
      <c r="AC37" s="58"/>
      <c r="AD37" s="58"/>
      <c r="AE37" s="59"/>
      <c r="AF37" s="59"/>
      <c r="AG37" s="58"/>
      <c r="AH37" s="54"/>
      <c r="AI37" s="82">
        <v>45170</v>
      </c>
      <c r="AJ37" s="82" t="s">
        <v>41</v>
      </c>
      <c r="AK37" s="75"/>
      <c r="AL37" s="75"/>
      <c r="AM37" s="54"/>
      <c r="AN37" s="54"/>
    </row>
    <row r="38" spans="1:40" s="52" customFormat="1" ht="60">
      <c r="A38" s="54">
        <v>2023</v>
      </c>
      <c r="B38" s="57">
        <v>630201</v>
      </c>
      <c r="C38" s="75"/>
      <c r="D38" s="75">
        <v>715330111</v>
      </c>
      <c r="E38" s="75" t="s">
        <v>198</v>
      </c>
      <c r="F38" s="75"/>
      <c r="G38" s="86" t="s">
        <v>169</v>
      </c>
      <c r="H38" s="74" t="s">
        <v>170</v>
      </c>
      <c r="I38" s="74" t="s">
        <v>170</v>
      </c>
      <c r="J38" s="75"/>
      <c r="K38" s="75">
        <v>1</v>
      </c>
      <c r="L38" s="75" t="s">
        <v>141</v>
      </c>
      <c r="M38" s="56">
        <f t="shared" si="1"/>
        <v>33000.004800000002</v>
      </c>
      <c r="N38" s="56">
        <f t="shared" si="2"/>
        <v>29464.29</v>
      </c>
      <c r="O38" s="75">
        <v>29464.29</v>
      </c>
      <c r="P38" s="56">
        <f t="shared" si="3"/>
        <v>29464.29</v>
      </c>
      <c r="Q38" s="56"/>
      <c r="R38" s="56"/>
      <c r="S38" s="56"/>
      <c r="T38" s="56"/>
      <c r="U38" s="77" t="s">
        <v>39</v>
      </c>
      <c r="V38" s="75"/>
      <c r="W38" s="81" t="s">
        <v>157</v>
      </c>
      <c r="X38" s="81" t="s">
        <v>158</v>
      </c>
      <c r="Y38" s="75"/>
      <c r="Z38" s="81"/>
      <c r="AA38" s="81"/>
      <c r="AB38" s="82">
        <v>44986</v>
      </c>
      <c r="AC38" s="58"/>
      <c r="AD38" s="58"/>
      <c r="AE38" s="59"/>
      <c r="AF38" s="59"/>
      <c r="AG38" s="58"/>
      <c r="AH38" s="54"/>
      <c r="AI38" s="82">
        <v>45413</v>
      </c>
      <c r="AJ38" s="82" t="s">
        <v>41</v>
      </c>
      <c r="AK38" s="75"/>
      <c r="AL38" s="75"/>
      <c r="AM38" s="54"/>
      <c r="AN38" s="54"/>
    </row>
    <row r="39" spans="1:40" s="52" customFormat="1" ht="75">
      <c r="A39" s="54">
        <v>2023</v>
      </c>
      <c r="B39" s="57">
        <v>630209</v>
      </c>
      <c r="C39" s="75"/>
      <c r="D39" s="75">
        <v>8531002110</v>
      </c>
      <c r="E39" s="75" t="s">
        <v>198</v>
      </c>
      <c r="F39" s="75"/>
      <c r="G39" s="86" t="s">
        <v>94</v>
      </c>
      <c r="H39" s="74" t="s">
        <v>240</v>
      </c>
      <c r="I39" s="74" t="s">
        <v>122</v>
      </c>
      <c r="J39" s="75"/>
      <c r="K39" s="75">
        <v>1</v>
      </c>
      <c r="L39" s="75" t="s">
        <v>141</v>
      </c>
      <c r="M39" s="56">
        <f t="shared" si="1"/>
        <v>12999.996800000001</v>
      </c>
      <c r="N39" s="56">
        <f t="shared" si="2"/>
        <v>11607.14</v>
      </c>
      <c r="O39" s="75">
        <v>11607.14</v>
      </c>
      <c r="P39" s="56">
        <f t="shared" si="3"/>
        <v>11607.14</v>
      </c>
      <c r="Q39" s="56"/>
      <c r="R39" s="56"/>
      <c r="S39" s="56"/>
      <c r="T39" s="56"/>
      <c r="U39" s="77" t="s">
        <v>39</v>
      </c>
      <c r="V39" s="75"/>
      <c r="W39" s="81" t="s">
        <v>157</v>
      </c>
      <c r="X39" s="81" t="s">
        <v>160</v>
      </c>
      <c r="Y39" s="75"/>
      <c r="Z39" s="81"/>
      <c r="AA39" s="81"/>
      <c r="AB39" s="82">
        <v>44562</v>
      </c>
      <c r="AC39" s="58"/>
      <c r="AD39" s="58"/>
      <c r="AE39" s="59"/>
      <c r="AF39" s="59"/>
      <c r="AG39" s="58"/>
      <c r="AH39" s="54"/>
      <c r="AI39" s="82">
        <v>44896</v>
      </c>
      <c r="AJ39" s="82" t="s">
        <v>41</v>
      </c>
      <c r="AK39" s="75"/>
      <c r="AL39" s="75"/>
      <c r="AM39" s="54"/>
      <c r="AN39" s="54"/>
    </row>
    <row r="40" spans="1:40" s="52" customFormat="1" ht="75">
      <c r="A40" s="54">
        <v>2023</v>
      </c>
      <c r="B40" s="76">
        <v>630402</v>
      </c>
      <c r="C40" s="75"/>
      <c r="D40" s="75">
        <v>541110011</v>
      </c>
      <c r="E40" s="75" t="s">
        <v>198</v>
      </c>
      <c r="F40" s="75"/>
      <c r="G40" s="86" t="s">
        <v>96</v>
      </c>
      <c r="H40" s="74" t="s">
        <v>124</v>
      </c>
      <c r="I40" s="74" t="s">
        <v>124</v>
      </c>
      <c r="J40" s="75"/>
      <c r="K40" s="75">
        <v>1</v>
      </c>
      <c r="L40" s="75" t="s">
        <v>141</v>
      </c>
      <c r="M40" s="56">
        <f t="shared" si="1"/>
        <v>7500.0016000000014</v>
      </c>
      <c r="N40" s="56">
        <f t="shared" si="2"/>
        <v>6696.43</v>
      </c>
      <c r="O40" s="75">
        <v>6696.43</v>
      </c>
      <c r="P40" s="56">
        <f t="shared" si="3"/>
        <v>6696.43</v>
      </c>
      <c r="Q40" s="56"/>
      <c r="R40" s="56"/>
      <c r="S40" s="56"/>
      <c r="T40" s="56"/>
      <c r="U40" s="77" t="s">
        <v>54</v>
      </c>
      <c r="V40" s="75"/>
      <c r="W40" s="81" t="s">
        <v>157</v>
      </c>
      <c r="X40" s="81" t="s">
        <v>160</v>
      </c>
      <c r="Y40" s="75"/>
      <c r="Z40" s="81"/>
      <c r="AA40" s="81"/>
      <c r="AB40" s="82">
        <v>45017</v>
      </c>
      <c r="AC40" s="58"/>
      <c r="AD40" s="58"/>
      <c r="AE40" s="59"/>
      <c r="AF40" s="59"/>
      <c r="AG40" s="58"/>
      <c r="AH40" s="54"/>
      <c r="AI40" s="82">
        <v>45261</v>
      </c>
      <c r="AJ40" s="82" t="s">
        <v>41</v>
      </c>
      <c r="AK40" s="75"/>
      <c r="AL40" s="75"/>
      <c r="AM40" s="54"/>
      <c r="AN40" s="54"/>
    </row>
    <row r="41" spans="1:40" s="52" customFormat="1" ht="75">
      <c r="A41" s="54">
        <v>2023</v>
      </c>
      <c r="B41" s="74">
        <v>630402</v>
      </c>
      <c r="C41" s="75"/>
      <c r="D41" s="75">
        <v>541110011</v>
      </c>
      <c r="E41" s="75" t="s">
        <v>198</v>
      </c>
      <c r="F41" s="75"/>
      <c r="G41" s="86" t="s">
        <v>100</v>
      </c>
      <c r="H41" s="74" t="s">
        <v>126</v>
      </c>
      <c r="I41" s="74" t="s">
        <v>126</v>
      </c>
      <c r="J41" s="75"/>
      <c r="K41" s="75">
        <v>1</v>
      </c>
      <c r="L41" s="75" t="s">
        <v>141</v>
      </c>
      <c r="M41" s="56">
        <f t="shared" si="1"/>
        <v>6969.1776</v>
      </c>
      <c r="N41" s="56">
        <f t="shared" si="2"/>
        <v>6222.48</v>
      </c>
      <c r="O41" s="75">
        <v>6222.48</v>
      </c>
      <c r="P41" s="56">
        <f t="shared" si="3"/>
        <v>6222.48</v>
      </c>
      <c r="Q41" s="56"/>
      <c r="R41" s="56"/>
      <c r="S41" s="56"/>
      <c r="T41" s="56"/>
      <c r="U41" s="77" t="s">
        <v>43</v>
      </c>
      <c r="V41" s="75"/>
      <c r="W41" s="81" t="s">
        <v>157</v>
      </c>
      <c r="X41" s="81" t="s">
        <v>160</v>
      </c>
      <c r="Y41" s="75"/>
      <c r="Z41" s="81"/>
      <c r="AA41" s="81"/>
      <c r="AB41" s="82">
        <v>44927</v>
      </c>
      <c r="AC41" s="58"/>
      <c r="AD41" s="58"/>
      <c r="AE41" s="59"/>
      <c r="AF41" s="59"/>
      <c r="AG41" s="58"/>
      <c r="AH41" s="54"/>
      <c r="AI41" s="82">
        <v>45078</v>
      </c>
      <c r="AJ41" s="82" t="s">
        <v>41</v>
      </c>
      <c r="AK41" s="75"/>
      <c r="AL41" s="75"/>
      <c r="AM41" s="54"/>
      <c r="AN41" s="54"/>
    </row>
    <row r="42" spans="1:40" s="52" customFormat="1" ht="120">
      <c r="A42" s="54">
        <v>2023</v>
      </c>
      <c r="B42" s="74">
        <v>630404</v>
      </c>
      <c r="C42" s="75"/>
      <c r="D42" s="75">
        <v>871410011</v>
      </c>
      <c r="E42" s="75" t="s">
        <v>198</v>
      </c>
      <c r="F42" s="75"/>
      <c r="G42" s="86" t="s">
        <v>92</v>
      </c>
      <c r="H42" s="74" t="s">
        <v>241</v>
      </c>
      <c r="I42" s="74" t="s">
        <v>242</v>
      </c>
      <c r="J42" s="75"/>
      <c r="K42" s="75">
        <v>1</v>
      </c>
      <c r="L42" s="75" t="s">
        <v>141</v>
      </c>
      <c r="M42" s="56">
        <f t="shared" si="1"/>
        <v>24336.659200000002</v>
      </c>
      <c r="N42" s="56">
        <f t="shared" si="2"/>
        <v>21729.16</v>
      </c>
      <c r="O42" s="75">
        <v>21729.16</v>
      </c>
      <c r="P42" s="56">
        <f t="shared" si="3"/>
        <v>21729.16</v>
      </c>
      <c r="Q42" s="56"/>
      <c r="R42" s="56"/>
      <c r="S42" s="56"/>
      <c r="T42" s="56"/>
      <c r="U42" s="77" t="s">
        <v>54</v>
      </c>
      <c r="V42" s="75"/>
      <c r="W42" s="81" t="s">
        <v>157</v>
      </c>
      <c r="X42" s="81" t="s">
        <v>158</v>
      </c>
      <c r="Y42" s="75"/>
      <c r="Z42" s="81"/>
      <c r="AA42" s="81"/>
      <c r="AB42" s="82">
        <v>45261</v>
      </c>
      <c r="AC42" s="58"/>
      <c r="AD42" s="58"/>
      <c r="AE42" s="59"/>
      <c r="AF42" s="59"/>
      <c r="AG42" s="58"/>
      <c r="AH42" s="54"/>
      <c r="AI42" s="82">
        <v>45323</v>
      </c>
      <c r="AJ42" s="82"/>
      <c r="AK42" s="75"/>
      <c r="AL42" s="75" t="s">
        <v>41</v>
      </c>
      <c r="AM42" s="54"/>
      <c r="AN42" s="54"/>
    </row>
    <row r="43" spans="1:40" s="52" customFormat="1" ht="75">
      <c r="A43" s="54">
        <v>2023</v>
      </c>
      <c r="B43" s="74">
        <v>630404</v>
      </c>
      <c r="C43" s="75"/>
      <c r="D43" s="75">
        <v>852300011</v>
      </c>
      <c r="E43" s="75" t="s">
        <v>198</v>
      </c>
      <c r="F43" s="75"/>
      <c r="G43" s="86" t="s">
        <v>243</v>
      </c>
      <c r="H43" s="74" t="s">
        <v>189</v>
      </c>
      <c r="I43" s="74" t="s">
        <v>189</v>
      </c>
      <c r="J43" s="75"/>
      <c r="K43" s="75">
        <v>1</v>
      </c>
      <c r="L43" s="75" t="s">
        <v>141</v>
      </c>
      <c r="M43" s="56">
        <f t="shared" si="1"/>
        <v>3500</v>
      </c>
      <c r="N43" s="56">
        <f t="shared" si="2"/>
        <v>3124.9999999999995</v>
      </c>
      <c r="O43" s="75">
        <v>3124.9999999999995</v>
      </c>
      <c r="P43" s="56">
        <f t="shared" si="3"/>
        <v>-10322.700000000001</v>
      </c>
      <c r="Q43" s="56">
        <f>R43*1.12</f>
        <v>15061.424000000003</v>
      </c>
      <c r="R43" s="56">
        <v>13447.7</v>
      </c>
      <c r="S43" s="56"/>
      <c r="T43" s="56"/>
      <c r="U43" s="77" t="s">
        <v>43</v>
      </c>
      <c r="V43" s="75"/>
      <c r="W43" s="81" t="s">
        <v>157</v>
      </c>
      <c r="X43" s="81" t="s">
        <v>159</v>
      </c>
      <c r="Y43" s="75"/>
      <c r="Z43" s="81"/>
      <c r="AA43" s="81"/>
      <c r="AB43" s="82">
        <v>45200</v>
      </c>
      <c r="AC43" s="58"/>
      <c r="AD43" s="58"/>
      <c r="AE43" s="59"/>
      <c r="AF43" s="59"/>
      <c r="AG43" s="58"/>
      <c r="AH43" s="54"/>
      <c r="AI43" s="82">
        <v>45261</v>
      </c>
      <c r="AJ43" s="82"/>
      <c r="AK43" s="75"/>
      <c r="AL43" s="75" t="s">
        <v>41</v>
      </c>
      <c r="AM43" s="54"/>
      <c r="AN43" s="54"/>
    </row>
    <row r="44" spans="1:40" s="52" customFormat="1" ht="60">
      <c r="A44" s="54">
        <v>2023</v>
      </c>
      <c r="B44" s="74">
        <v>630405</v>
      </c>
      <c r="C44" s="75"/>
      <c r="D44" s="75">
        <v>871410314</v>
      </c>
      <c r="E44" s="75" t="s">
        <v>198</v>
      </c>
      <c r="F44" s="75"/>
      <c r="G44" s="86" t="s">
        <v>93</v>
      </c>
      <c r="H44" s="74" t="s">
        <v>121</v>
      </c>
      <c r="I44" s="74" t="s">
        <v>121</v>
      </c>
      <c r="J44" s="75"/>
      <c r="K44" s="75">
        <v>1</v>
      </c>
      <c r="L44" s="75" t="s">
        <v>141</v>
      </c>
      <c r="M44" s="56">
        <f t="shared" si="1"/>
        <v>1301.0032000000001</v>
      </c>
      <c r="N44" s="56">
        <f t="shared" si="2"/>
        <v>1161.6099999999999</v>
      </c>
      <c r="O44" s="75">
        <v>1161.6099999999999</v>
      </c>
      <c r="P44" s="56">
        <f t="shared" si="3"/>
        <v>1161.6099999999999</v>
      </c>
      <c r="Q44" s="56"/>
      <c r="R44" s="56"/>
      <c r="S44" s="56"/>
      <c r="T44" s="56"/>
      <c r="U44" s="77" t="s">
        <v>43</v>
      </c>
      <c r="V44" s="75"/>
      <c r="W44" s="81" t="s">
        <v>157</v>
      </c>
      <c r="X44" s="81" t="s">
        <v>158</v>
      </c>
      <c r="Y44" s="75"/>
      <c r="Z44" s="81"/>
      <c r="AA44" s="81"/>
      <c r="AB44" s="82">
        <v>45170</v>
      </c>
      <c r="AC44" s="58"/>
      <c r="AD44" s="58"/>
      <c r="AE44" s="59"/>
      <c r="AF44" s="59"/>
      <c r="AG44" s="58"/>
      <c r="AH44" s="54"/>
      <c r="AI44" s="82">
        <v>45536</v>
      </c>
      <c r="AJ44" s="82"/>
      <c r="AK44" s="75"/>
      <c r="AL44" s="75" t="s">
        <v>41</v>
      </c>
      <c r="AM44" s="54"/>
      <c r="AN44" s="54"/>
    </row>
    <row r="45" spans="1:40" s="52" customFormat="1" ht="75">
      <c r="A45" s="54">
        <v>2023</v>
      </c>
      <c r="B45" s="74">
        <v>630417</v>
      </c>
      <c r="C45" s="75"/>
      <c r="D45" s="75">
        <v>853400121</v>
      </c>
      <c r="E45" s="75" t="s">
        <v>198</v>
      </c>
      <c r="F45" s="75"/>
      <c r="G45" s="86" t="s">
        <v>171</v>
      </c>
      <c r="H45" s="74" t="s">
        <v>171</v>
      </c>
      <c r="I45" s="74" t="s">
        <v>171</v>
      </c>
      <c r="J45" s="75"/>
      <c r="K45" s="75">
        <v>1</v>
      </c>
      <c r="L45" s="75" t="s">
        <v>141</v>
      </c>
      <c r="M45" s="56">
        <f t="shared" si="1"/>
        <v>7392.9184000000005</v>
      </c>
      <c r="N45" s="56">
        <f t="shared" si="2"/>
        <v>6600.82</v>
      </c>
      <c r="O45" s="75">
        <v>6600.82</v>
      </c>
      <c r="P45" s="56">
        <f t="shared" si="3"/>
        <v>6600.82</v>
      </c>
      <c r="Q45" s="56"/>
      <c r="R45" s="56"/>
      <c r="S45" s="56"/>
      <c r="T45" s="56"/>
      <c r="U45" s="77" t="s">
        <v>54</v>
      </c>
      <c r="V45" s="75"/>
      <c r="W45" s="81" t="s">
        <v>157</v>
      </c>
      <c r="X45" s="81" t="s">
        <v>160</v>
      </c>
      <c r="Y45" s="75"/>
      <c r="Z45" s="81"/>
      <c r="AA45" s="81"/>
      <c r="AB45" s="82">
        <v>45017</v>
      </c>
      <c r="AC45" s="58"/>
      <c r="AD45" s="58"/>
      <c r="AE45" s="59"/>
      <c r="AF45" s="59"/>
      <c r="AG45" s="58"/>
      <c r="AH45" s="54"/>
      <c r="AI45" s="82">
        <v>45139</v>
      </c>
      <c r="AJ45" s="82" t="s">
        <v>41</v>
      </c>
      <c r="AK45" s="75"/>
      <c r="AL45" s="75"/>
      <c r="AM45" s="54"/>
      <c r="AN45" s="54"/>
    </row>
    <row r="46" spans="1:40" s="52" customFormat="1" ht="75">
      <c r="A46" s="54">
        <v>2023</v>
      </c>
      <c r="B46" s="74">
        <v>630417</v>
      </c>
      <c r="C46" s="75"/>
      <c r="D46" s="75">
        <v>853400422</v>
      </c>
      <c r="E46" s="75" t="s">
        <v>198</v>
      </c>
      <c r="F46" s="75"/>
      <c r="G46" s="86" t="s">
        <v>184</v>
      </c>
      <c r="H46" s="74" t="s">
        <v>185</v>
      </c>
      <c r="I46" s="74" t="s">
        <v>185</v>
      </c>
      <c r="J46" s="75"/>
      <c r="K46" s="75">
        <v>1</v>
      </c>
      <c r="L46" s="75" t="s">
        <v>141</v>
      </c>
      <c r="M46" s="56">
        <f t="shared" si="1"/>
        <v>5368.3280000000004</v>
      </c>
      <c r="N46" s="56">
        <f t="shared" si="2"/>
        <v>4793.1499999999996</v>
      </c>
      <c r="O46" s="75">
        <v>4793.1499999999996</v>
      </c>
      <c r="P46" s="56">
        <f t="shared" si="3"/>
        <v>-14568.58</v>
      </c>
      <c r="Q46" s="56">
        <f>R46*1.12</f>
        <v>21685.137600000002</v>
      </c>
      <c r="R46" s="56">
        <v>19361.73</v>
      </c>
      <c r="S46" s="56"/>
      <c r="T46" s="56"/>
      <c r="U46" s="77" t="s">
        <v>54</v>
      </c>
      <c r="V46" s="75"/>
      <c r="W46" s="81" t="s">
        <v>157</v>
      </c>
      <c r="X46" s="81" t="s">
        <v>160</v>
      </c>
      <c r="Y46" s="75"/>
      <c r="Z46" s="81"/>
      <c r="AA46" s="81"/>
      <c r="AB46" s="82">
        <v>44986</v>
      </c>
      <c r="AC46" s="58"/>
      <c r="AD46" s="58"/>
      <c r="AE46" s="59"/>
      <c r="AF46" s="59"/>
      <c r="AG46" s="58"/>
      <c r="AH46" s="54"/>
      <c r="AI46" s="82">
        <v>45170</v>
      </c>
      <c r="AJ46" s="82" t="s">
        <v>41</v>
      </c>
      <c r="AK46" s="75"/>
      <c r="AL46" s="75"/>
      <c r="AM46" s="54"/>
      <c r="AN46" s="54"/>
    </row>
    <row r="47" spans="1:40" s="52" customFormat="1" ht="75">
      <c r="A47" s="54">
        <v>2023</v>
      </c>
      <c r="B47" s="74">
        <v>630502</v>
      </c>
      <c r="C47" s="75"/>
      <c r="D47" s="75">
        <v>721110015</v>
      </c>
      <c r="E47" s="75" t="s">
        <v>198</v>
      </c>
      <c r="F47" s="75"/>
      <c r="G47" s="86" t="s">
        <v>97</v>
      </c>
      <c r="H47" s="74" t="s">
        <v>244</v>
      </c>
      <c r="I47" s="74" t="s">
        <v>244</v>
      </c>
      <c r="J47" s="75"/>
      <c r="K47" s="75">
        <v>1</v>
      </c>
      <c r="L47" s="75" t="s">
        <v>141</v>
      </c>
      <c r="M47" s="56">
        <f t="shared" si="1"/>
        <v>500.00160000000005</v>
      </c>
      <c r="N47" s="56">
        <f t="shared" si="2"/>
        <v>446.43</v>
      </c>
      <c r="O47" s="75">
        <v>446.43</v>
      </c>
      <c r="P47" s="56">
        <f t="shared" si="3"/>
        <v>446.43</v>
      </c>
      <c r="Q47" s="56"/>
      <c r="R47" s="56"/>
      <c r="S47" s="56"/>
      <c r="T47" s="56"/>
      <c r="U47" s="77" t="s">
        <v>43</v>
      </c>
      <c r="V47" s="75"/>
      <c r="W47" s="81" t="s">
        <v>157</v>
      </c>
      <c r="X47" s="81" t="s">
        <v>160</v>
      </c>
      <c r="Y47" s="75"/>
      <c r="Z47" s="81"/>
      <c r="AA47" s="81"/>
      <c r="AB47" s="82">
        <v>45200</v>
      </c>
      <c r="AC47" s="58"/>
      <c r="AD47" s="58"/>
      <c r="AE47" s="59"/>
      <c r="AF47" s="59"/>
      <c r="AG47" s="58"/>
      <c r="AH47" s="54"/>
      <c r="AI47" s="82">
        <v>45566</v>
      </c>
      <c r="AJ47" s="82"/>
      <c r="AK47" s="75"/>
      <c r="AL47" s="75" t="s">
        <v>41</v>
      </c>
      <c r="AM47" s="54"/>
      <c r="AN47" s="54"/>
    </row>
    <row r="48" spans="1:40" s="52" customFormat="1" ht="105">
      <c r="A48" s="54">
        <v>2023</v>
      </c>
      <c r="B48" s="74">
        <v>630803</v>
      </c>
      <c r="C48" s="75"/>
      <c r="D48" s="75">
        <v>333100011</v>
      </c>
      <c r="E48" s="75" t="s">
        <v>195</v>
      </c>
      <c r="F48" s="75"/>
      <c r="G48" s="86" t="s">
        <v>92</v>
      </c>
      <c r="H48" s="74" t="s">
        <v>245</v>
      </c>
      <c r="I48" s="74" t="s">
        <v>246</v>
      </c>
      <c r="J48" s="75"/>
      <c r="K48" s="75">
        <v>1</v>
      </c>
      <c r="L48" s="75" t="s">
        <v>141</v>
      </c>
      <c r="M48" s="56">
        <f t="shared" si="1"/>
        <v>12908.1456</v>
      </c>
      <c r="N48" s="56">
        <f t="shared" si="2"/>
        <v>11525.13</v>
      </c>
      <c r="O48" s="75">
        <v>11525.13</v>
      </c>
      <c r="P48" s="56">
        <f t="shared" si="3"/>
        <v>11525.13</v>
      </c>
      <c r="Q48" s="56"/>
      <c r="R48" s="56"/>
      <c r="S48" s="56"/>
      <c r="T48" s="56"/>
      <c r="U48" s="77" t="s">
        <v>39</v>
      </c>
      <c r="V48" s="75"/>
      <c r="W48" s="81" t="s">
        <v>157</v>
      </c>
      <c r="X48" s="81" t="s">
        <v>158</v>
      </c>
      <c r="Y48" s="75"/>
      <c r="Z48" s="81"/>
      <c r="AA48" s="81"/>
      <c r="AB48" s="82">
        <v>45261</v>
      </c>
      <c r="AC48" s="58"/>
      <c r="AD48" s="58"/>
      <c r="AE48" s="59"/>
      <c r="AF48" s="59"/>
      <c r="AG48" s="58"/>
      <c r="AH48" s="54"/>
      <c r="AI48" s="82">
        <v>45323</v>
      </c>
      <c r="AJ48" s="82"/>
      <c r="AK48" s="75"/>
      <c r="AL48" s="75" t="s">
        <v>41</v>
      </c>
      <c r="AM48" s="54"/>
      <c r="AN48" s="54"/>
    </row>
    <row r="49" spans="1:40" s="52" customFormat="1" ht="120">
      <c r="A49" s="54">
        <v>2023</v>
      </c>
      <c r="B49" s="57">
        <v>630803</v>
      </c>
      <c r="C49" s="75"/>
      <c r="D49" s="75">
        <v>333100012</v>
      </c>
      <c r="E49" s="75" t="s">
        <v>195</v>
      </c>
      <c r="F49" s="75"/>
      <c r="G49" s="86" t="s">
        <v>247</v>
      </c>
      <c r="H49" s="74" t="s">
        <v>248</v>
      </c>
      <c r="I49" s="74" t="s">
        <v>248</v>
      </c>
      <c r="J49" s="75"/>
      <c r="K49" s="75">
        <v>1</v>
      </c>
      <c r="L49" s="75" t="s">
        <v>141</v>
      </c>
      <c r="M49" s="56">
        <f t="shared" si="1"/>
        <v>87305.131200000003</v>
      </c>
      <c r="N49" s="56">
        <f t="shared" si="2"/>
        <v>77951.009999999995</v>
      </c>
      <c r="O49" s="75">
        <v>77951.009999999995</v>
      </c>
      <c r="P49" s="56">
        <f t="shared" si="3"/>
        <v>77951.009999999995</v>
      </c>
      <c r="Q49" s="56"/>
      <c r="R49" s="56"/>
      <c r="S49" s="56"/>
      <c r="T49" s="56"/>
      <c r="U49" s="77" t="s">
        <v>53</v>
      </c>
      <c r="V49" s="75"/>
      <c r="W49" s="81" t="s">
        <v>157</v>
      </c>
      <c r="X49" s="81" t="s">
        <v>158</v>
      </c>
      <c r="Y49" s="75"/>
      <c r="Z49" s="81"/>
      <c r="AA49" s="81"/>
      <c r="AB49" s="82">
        <v>44927</v>
      </c>
      <c r="AC49" s="58"/>
      <c r="AD49" s="58"/>
      <c r="AE49" s="59"/>
      <c r="AF49" s="59"/>
      <c r="AG49" s="58"/>
      <c r="AH49" s="54"/>
      <c r="AI49" s="82">
        <v>45627</v>
      </c>
      <c r="AJ49" s="82" t="s">
        <v>41</v>
      </c>
      <c r="AK49" s="75"/>
      <c r="AL49" s="75"/>
      <c r="AM49" s="54"/>
      <c r="AN49" s="54"/>
    </row>
    <row r="50" spans="1:40" s="52" customFormat="1" ht="105">
      <c r="A50" s="54">
        <v>2023</v>
      </c>
      <c r="B50" s="74">
        <v>630813</v>
      </c>
      <c r="C50" s="75"/>
      <c r="D50" s="75">
        <v>362300111</v>
      </c>
      <c r="E50" s="75" t="s">
        <v>195</v>
      </c>
      <c r="F50" s="75"/>
      <c r="G50" s="86" t="s">
        <v>92</v>
      </c>
      <c r="H50" s="74" t="s">
        <v>249</v>
      </c>
      <c r="I50" s="74" t="s">
        <v>250</v>
      </c>
      <c r="J50" s="75"/>
      <c r="K50" s="75">
        <v>1</v>
      </c>
      <c r="L50" s="75" t="s">
        <v>141</v>
      </c>
      <c r="M50" s="56">
        <f t="shared" si="1"/>
        <v>75863.446400000015</v>
      </c>
      <c r="N50" s="56">
        <f t="shared" si="2"/>
        <v>67735.22</v>
      </c>
      <c r="O50" s="75">
        <v>67735.22</v>
      </c>
      <c r="P50" s="56">
        <f t="shared" si="3"/>
        <v>67735.22</v>
      </c>
      <c r="Q50" s="56"/>
      <c r="R50" s="56"/>
      <c r="S50" s="56"/>
      <c r="T50" s="56"/>
      <c r="U50" s="77" t="s">
        <v>53</v>
      </c>
      <c r="V50" s="75"/>
      <c r="W50" s="81" t="s">
        <v>157</v>
      </c>
      <c r="X50" s="81" t="s">
        <v>158</v>
      </c>
      <c r="Y50" s="75"/>
      <c r="Z50" s="81"/>
      <c r="AA50" s="81"/>
      <c r="AB50" s="82">
        <v>45261</v>
      </c>
      <c r="AC50" s="58"/>
      <c r="AD50" s="58"/>
      <c r="AE50" s="59"/>
      <c r="AF50" s="59"/>
      <c r="AG50" s="58"/>
      <c r="AH50" s="54"/>
      <c r="AI50" s="82">
        <v>45323</v>
      </c>
      <c r="AJ50" s="82"/>
      <c r="AK50" s="75"/>
      <c r="AL50" s="75" t="s">
        <v>41</v>
      </c>
      <c r="AM50" s="54"/>
      <c r="AN50" s="54"/>
    </row>
    <row r="51" spans="1:40" s="52" customFormat="1" ht="105">
      <c r="A51" s="54">
        <v>2023</v>
      </c>
      <c r="B51" s="74">
        <v>630813</v>
      </c>
      <c r="C51" s="75"/>
      <c r="D51" s="75">
        <v>612650013</v>
      </c>
      <c r="E51" s="75" t="s">
        <v>195</v>
      </c>
      <c r="F51" s="75"/>
      <c r="G51" s="86" t="s">
        <v>179</v>
      </c>
      <c r="H51" s="74" t="s">
        <v>176</v>
      </c>
      <c r="I51" s="74" t="s">
        <v>176</v>
      </c>
      <c r="J51" s="75"/>
      <c r="K51" s="75">
        <v>1</v>
      </c>
      <c r="L51" s="75" t="s">
        <v>141</v>
      </c>
      <c r="M51" s="56">
        <f t="shared" si="1"/>
        <v>300.00320000000005</v>
      </c>
      <c r="N51" s="56">
        <f t="shared" si="2"/>
        <v>267.86</v>
      </c>
      <c r="O51" s="75">
        <v>267.86</v>
      </c>
      <c r="P51" s="56">
        <f t="shared" si="3"/>
        <v>267.86</v>
      </c>
      <c r="Q51" s="56"/>
      <c r="R51" s="56"/>
      <c r="S51" s="56"/>
      <c r="T51" s="56"/>
      <c r="U51" s="77" t="s">
        <v>43</v>
      </c>
      <c r="V51" s="75"/>
      <c r="W51" s="81" t="s">
        <v>157</v>
      </c>
      <c r="X51" s="81" t="s">
        <v>160</v>
      </c>
      <c r="Y51" s="75"/>
      <c r="Z51" s="81"/>
      <c r="AA51" s="81"/>
      <c r="AB51" s="82">
        <v>45170</v>
      </c>
      <c r="AC51" s="58"/>
      <c r="AD51" s="58"/>
      <c r="AE51" s="59"/>
      <c r="AF51" s="59"/>
      <c r="AG51" s="58"/>
      <c r="AH51" s="54"/>
      <c r="AI51" s="82">
        <v>45261</v>
      </c>
      <c r="AJ51" s="82"/>
      <c r="AK51" s="75"/>
      <c r="AL51" s="75" t="s">
        <v>41</v>
      </c>
      <c r="AM51" s="54"/>
      <c r="AN51" s="54"/>
    </row>
    <row r="52" spans="1:40" s="52" customFormat="1" ht="105">
      <c r="A52" s="54">
        <v>2023</v>
      </c>
      <c r="B52" s="74">
        <v>631406</v>
      </c>
      <c r="C52" s="75"/>
      <c r="D52" s="75">
        <v>612650013</v>
      </c>
      <c r="E52" s="75" t="s">
        <v>195</v>
      </c>
      <c r="F52" s="75"/>
      <c r="G52" s="86" t="s">
        <v>174</v>
      </c>
      <c r="H52" s="74" t="s">
        <v>251</v>
      </c>
      <c r="I52" s="74" t="s">
        <v>252</v>
      </c>
      <c r="J52" s="75"/>
      <c r="K52" s="75">
        <v>1</v>
      </c>
      <c r="L52" s="75" t="s">
        <v>141</v>
      </c>
      <c r="M52" s="56">
        <f t="shared" si="1"/>
        <v>2766.3999999999996</v>
      </c>
      <c r="N52" s="56">
        <f t="shared" si="2"/>
        <v>2469.9999999999995</v>
      </c>
      <c r="O52" s="75">
        <v>2469.9999999999995</v>
      </c>
      <c r="P52" s="56">
        <f t="shared" si="3"/>
        <v>2469.9999999999995</v>
      </c>
      <c r="Q52" s="56"/>
      <c r="R52" s="56"/>
      <c r="S52" s="56"/>
      <c r="T52" s="56"/>
      <c r="U52" s="77" t="s">
        <v>43</v>
      </c>
      <c r="V52" s="75"/>
      <c r="W52" s="81" t="s">
        <v>157</v>
      </c>
      <c r="X52" s="81" t="s">
        <v>158</v>
      </c>
      <c r="Y52" s="75"/>
      <c r="Z52" s="81"/>
      <c r="AA52" s="81"/>
      <c r="AB52" s="82">
        <v>45170</v>
      </c>
      <c r="AC52" s="58"/>
      <c r="AD52" s="58"/>
      <c r="AE52" s="59"/>
      <c r="AF52" s="59"/>
      <c r="AG52" s="58"/>
      <c r="AH52" s="54"/>
      <c r="AI52" s="82">
        <v>45261</v>
      </c>
      <c r="AJ52" s="82"/>
      <c r="AK52" s="75"/>
      <c r="AL52" s="75" t="s">
        <v>41</v>
      </c>
      <c r="AM52" s="54"/>
      <c r="AN52" s="54"/>
    </row>
    <row r="53" spans="1:40" s="52" customFormat="1" ht="60">
      <c r="A53" s="54">
        <v>2023</v>
      </c>
      <c r="B53" s="74">
        <v>631406</v>
      </c>
      <c r="C53" s="75"/>
      <c r="D53" s="75">
        <v>473130016</v>
      </c>
      <c r="E53" s="75" t="s">
        <v>195</v>
      </c>
      <c r="F53" s="75"/>
      <c r="G53" s="86" t="s">
        <v>243</v>
      </c>
      <c r="H53" s="74" t="s">
        <v>253</v>
      </c>
      <c r="I53" s="74" t="s">
        <v>254</v>
      </c>
      <c r="J53" s="75"/>
      <c r="K53" s="75">
        <v>1</v>
      </c>
      <c r="L53" s="75" t="s">
        <v>141</v>
      </c>
      <c r="M53" s="56">
        <f t="shared" si="1"/>
        <v>1850.0048000000002</v>
      </c>
      <c r="N53" s="56">
        <f t="shared" si="2"/>
        <v>1651.79</v>
      </c>
      <c r="O53" s="75">
        <v>1651.79</v>
      </c>
      <c r="P53" s="56">
        <f t="shared" si="3"/>
        <v>1651.79</v>
      </c>
      <c r="Q53" s="56"/>
      <c r="R53" s="56"/>
      <c r="S53" s="56"/>
      <c r="T53" s="56"/>
      <c r="U53" s="77" t="s">
        <v>43</v>
      </c>
      <c r="V53" s="75"/>
      <c r="W53" s="81" t="s">
        <v>157</v>
      </c>
      <c r="X53" s="81" t="s">
        <v>159</v>
      </c>
      <c r="Y53" s="75"/>
      <c r="Z53" s="81"/>
      <c r="AA53" s="81"/>
      <c r="AB53" s="82">
        <v>45200</v>
      </c>
      <c r="AC53" s="58"/>
      <c r="AD53" s="58"/>
      <c r="AE53" s="59"/>
      <c r="AF53" s="59"/>
      <c r="AG53" s="58"/>
      <c r="AH53" s="54"/>
      <c r="AI53" s="82">
        <v>45261</v>
      </c>
      <c r="AJ53" s="82"/>
      <c r="AK53" s="75"/>
      <c r="AL53" s="75" t="s">
        <v>41</v>
      </c>
      <c r="AM53" s="54"/>
      <c r="AN53" s="54"/>
    </row>
    <row r="54" spans="1:40" s="52" customFormat="1" ht="105">
      <c r="A54" s="54">
        <v>2023</v>
      </c>
      <c r="B54" s="74">
        <v>631406</v>
      </c>
      <c r="C54" s="75"/>
      <c r="D54" s="75">
        <v>612650013</v>
      </c>
      <c r="E54" s="75" t="s">
        <v>195</v>
      </c>
      <c r="F54" s="75"/>
      <c r="G54" s="86" t="s">
        <v>175</v>
      </c>
      <c r="H54" s="74" t="s">
        <v>176</v>
      </c>
      <c r="I54" s="74" t="s">
        <v>176</v>
      </c>
      <c r="J54" s="75"/>
      <c r="K54" s="75">
        <v>1</v>
      </c>
      <c r="L54" s="75" t="s">
        <v>141</v>
      </c>
      <c r="M54" s="56">
        <f t="shared" si="1"/>
        <v>650.00320000000011</v>
      </c>
      <c r="N54" s="56">
        <f t="shared" si="2"/>
        <v>580.36</v>
      </c>
      <c r="O54" s="75">
        <v>580.36</v>
      </c>
      <c r="P54" s="56">
        <f t="shared" si="3"/>
        <v>580.36</v>
      </c>
      <c r="Q54" s="56"/>
      <c r="R54" s="56"/>
      <c r="S54" s="56"/>
      <c r="T54" s="56"/>
      <c r="U54" s="77" t="s">
        <v>43</v>
      </c>
      <c r="V54" s="75"/>
      <c r="W54" s="81" t="s">
        <v>157</v>
      </c>
      <c r="X54" s="81" t="s">
        <v>160</v>
      </c>
      <c r="Y54" s="75"/>
      <c r="Z54" s="81"/>
      <c r="AA54" s="81"/>
      <c r="AB54" s="82">
        <v>45170</v>
      </c>
      <c r="AC54" s="58"/>
      <c r="AD54" s="58"/>
      <c r="AE54" s="59"/>
      <c r="AF54" s="59"/>
      <c r="AG54" s="58"/>
      <c r="AH54" s="54"/>
      <c r="AI54" s="82">
        <v>45261</v>
      </c>
      <c r="AJ54" s="82"/>
      <c r="AK54" s="75"/>
      <c r="AL54" s="75" t="s">
        <v>41</v>
      </c>
      <c r="AM54" s="54"/>
      <c r="AN54" s="54"/>
    </row>
    <row r="55" spans="1:40" s="52" customFormat="1" ht="60">
      <c r="A55" s="54">
        <v>2023</v>
      </c>
      <c r="B55" s="74">
        <v>840104</v>
      </c>
      <c r="C55" s="75"/>
      <c r="D55" s="75">
        <v>473130016</v>
      </c>
      <c r="E55" s="75" t="s">
        <v>195</v>
      </c>
      <c r="F55" s="75"/>
      <c r="G55" s="86" t="s">
        <v>243</v>
      </c>
      <c r="H55" s="74" t="s">
        <v>255</v>
      </c>
      <c r="I55" s="74" t="s">
        <v>256</v>
      </c>
      <c r="J55" s="75"/>
      <c r="K55" s="75">
        <v>1</v>
      </c>
      <c r="L55" s="75" t="s">
        <v>141</v>
      </c>
      <c r="M55" s="56">
        <f t="shared" si="1"/>
        <v>1999.9952000000003</v>
      </c>
      <c r="N55" s="56">
        <f t="shared" si="2"/>
        <v>1785.71</v>
      </c>
      <c r="O55" s="75">
        <v>1785.71</v>
      </c>
      <c r="P55" s="56">
        <f t="shared" si="3"/>
        <v>1785.71</v>
      </c>
      <c r="Q55" s="56"/>
      <c r="R55" s="56"/>
      <c r="S55" s="56"/>
      <c r="T55" s="56"/>
      <c r="U55" s="77" t="s">
        <v>43</v>
      </c>
      <c r="V55" s="75"/>
      <c r="W55" s="81" t="s">
        <v>157</v>
      </c>
      <c r="X55" s="81" t="s">
        <v>159</v>
      </c>
      <c r="Y55" s="75"/>
      <c r="Z55" s="81"/>
      <c r="AA55" s="81"/>
      <c r="AB55" s="82">
        <v>45200</v>
      </c>
      <c r="AC55" s="58"/>
      <c r="AD55" s="58"/>
      <c r="AE55" s="59"/>
      <c r="AF55" s="59"/>
      <c r="AG55" s="58"/>
      <c r="AH55" s="54"/>
      <c r="AI55" s="82">
        <v>45261</v>
      </c>
      <c r="AJ55" s="82"/>
      <c r="AK55" s="75"/>
      <c r="AL55" s="75" t="s">
        <v>41</v>
      </c>
      <c r="AM55" s="54"/>
      <c r="AN55" s="54"/>
    </row>
    <row r="56" spans="1:40" s="52" customFormat="1" ht="75">
      <c r="A56" s="54">
        <v>2023</v>
      </c>
      <c r="B56" s="74">
        <v>840104</v>
      </c>
      <c r="C56" s="75"/>
      <c r="D56" s="75">
        <v>439130111</v>
      </c>
      <c r="E56" s="75" t="s">
        <v>195</v>
      </c>
      <c r="F56" s="75"/>
      <c r="G56" s="86" t="s">
        <v>98</v>
      </c>
      <c r="H56" s="74" t="s">
        <v>125</v>
      </c>
      <c r="I56" s="74" t="s">
        <v>125</v>
      </c>
      <c r="J56" s="75"/>
      <c r="K56" s="75">
        <v>1</v>
      </c>
      <c r="L56" s="75" t="s">
        <v>141</v>
      </c>
      <c r="M56" s="56">
        <f t="shared" si="1"/>
        <v>5499.9952000000003</v>
      </c>
      <c r="N56" s="56">
        <f t="shared" si="2"/>
        <v>4910.71</v>
      </c>
      <c r="O56" s="75">
        <v>4910.71</v>
      </c>
      <c r="P56" s="56">
        <f t="shared" si="3"/>
        <v>4910.71</v>
      </c>
      <c r="Q56" s="56"/>
      <c r="R56" s="56"/>
      <c r="S56" s="56"/>
      <c r="T56" s="56"/>
      <c r="U56" s="77" t="s">
        <v>43</v>
      </c>
      <c r="V56" s="75"/>
      <c r="W56" s="81" t="s">
        <v>157</v>
      </c>
      <c r="X56" s="81" t="s">
        <v>160</v>
      </c>
      <c r="Y56" s="75"/>
      <c r="Z56" s="81"/>
      <c r="AA56" s="81"/>
      <c r="AB56" s="85">
        <v>45170</v>
      </c>
      <c r="AC56" s="58"/>
      <c r="AD56" s="58"/>
      <c r="AE56" s="59"/>
      <c r="AF56" s="59"/>
      <c r="AG56" s="58"/>
      <c r="AH56" s="58"/>
      <c r="AI56" s="85">
        <v>45261</v>
      </c>
      <c r="AJ56" s="85"/>
      <c r="AK56" s="75"/>
      <c r="AL56" s="75" t="s">
        <v>41</v>
      </c>
      <c r="AM56" s="55"/>
      <c r="AN56" s="54"/>
    </row>
    <row r="57" spans="1:40" s="52" customFormat="1" ht="105">
      <c r="A57" s="54">
        <v>2023</v>
      </c>
      <c r="B57" s="57">
        <v>631406</v>
      </c>
      <c r="C57" s="75"/>
      <c r="D57" s="75">
        <v>612650013</v>
      </c>
      <c r="E57" s="75" t="s">
        <v>195</v>
      </c>
      <c r="F57" s="75"/>
      <c r="G57" s="86" t="s">
        <v>179</v>
      </c>
      <c r="H57" s="74" t="s">
        <v>176</v>
      </c>
      <c r="I57" s="74" t="s">
        <v>176</v>
      </c>
      <c r="J57" s="75"/>
      <c r="K57" s="75">
        <v>1</v>
      </c>
      <c r="L57" s="75" t="s">
        <v>141</v>
      </c>
      <c r="M57" s="56">
        <f t="shared" si="1"/>
        <v>349.99999999999994</v>
      </c>
      <c r="N57" s="56">
        <f t="shared" si="2"/>
        <v>312.49999999999994</v>
      </c>
      <c r="O57" s="75">
        <v>312.49999999999994</v>
      </c>
      <c r="P57" s="56">
        <f t="shared" si="3"/>
        <v>-50448.75</v>
      </c>
      <c r="Q57" s="56">
        <f>R57*1.12</f>
        <v>56852.600000000006</v>
      </c>
      <c r="R57" s="56">
        <v>50761.25</v>
      </c>
      <c r="S57" s="56"/>
      <c r="T57" s="56"/>
      <c r="U57" s="77" t="s">
        <v>43</v>
      </c>
      <c r="V57" s="75"/>
      <c r="W57" s="81" t="s">
        <v>157</v>
      </c>
      <c r="X57" s="81" t="s">
        <v>160</v>
      </c>
      <c r="Y57" s="75"/>
      <c r="Z57" s="81"/>
      <c r="AA57" s="81"/>
      <c r="AB57" s="82">
        <v>45170</v>
      </c>
      <c r="AC57" s="58"/>
      <c r="AD57" s="58"/>
      <c r="AE57" s="59"/>
      <c r="AF57" s="59"/>
      <c r="AG57" s="58"/>
      <c r="AH57" s="54"/>
      <c r="AI57" s="82">
        <v>45261</v>
      </c>
      <c r="AJ57" s="82"/>
      <c r="AK57" s="75"/>
      <c r="AL57" s="75" t="s">
        <v>41</v>
      </c>
      <c r="AM57" s="54"/>
      <c r="AN57" s="54"/>
    </row>
    <row r="58" spans="1:40" s="52" customFormat="1" ht="105">
      <c r="A58" s="54">
        <v>2023</v>
      </c>
      <c r="B58" s="57">
        <v>631406</v>
      </c>
      <c r="C58" s="75"/>
      <c r="D58" s="75">
        <v>612650013</v>
      </c>
      <c r="E58" s="75" t="s">
        <v>195</v>
      </c>
      <c r="F58" s="75"/>
      <c r="G58" s="86" t="s">
        <v>174</v>
      </c>
      <c r="H58" s="74" t="s">
        <v>257</v>
      </c>
      <c r="I58" s="74" t="s">
        <v>258</v>
      </c>
      <c r="J58" s="75"/>
      <c r="K58" s="75">
        <v>1</v>
      </c>
      <c r="L58" s="75" t="s">
        <v>141</v>
      </c>
      <c r="M58" s="56">
        <f t="shared" si="1"/>
        <v>214.8048</v>
      </c>
      <c r="N58" s="56">
        <f t="shared" si="2"/>
        <v>191.79</v>
      </c>
      <c r="O58" s="75">
        <v>191.79</v>
      </c>
      <c r="P58" s="56">
        <f t="shared" si="3"/>
        <v>-88168.21</v>
      </c>
      <c r="Q58" s="56">
        <f>R58*1.12</f>
        <v>98963.200000000012</v>
      </c>
      <c r="R58" s="56">
        <v>88360</v>
      </c>
      <c r="S58" s="56"/>
      <c r="T58" s="56"/>
      <c r="U58" s="77" t="s">
        <v>43</v>
      </c>
      <c r="V58" s="75"/>
      <c r="W58" s="81" t="s">
        <v>157</v>
      </c>
      <c r="X58" s="81" t="s">
        <v>158</v>
      </c>
      <c r="Y58" s="75"/>
      <c r="Z58" s="81"/>
      <c r="AA58" s="81"/>
      <c r="AB58" s="82">
        <v>45170</v>
      </c>
      <c r="AC58" s="58"/>
      <c r="AD58" s="58"/>
      <c r="AE58" s="59"/>
      <c r="AF58" s="59"/>
      <c r="AG58" s="58"/>
      <c r="AH58" s="58"/>
      <c r="AI58" s="82">
        <v>45261</v>
      </c>
      <c r="AJ58" s="82"/>
      <c r="AK58" s="75"/>
      <c r="AL58" s="75" t="s">
        <v>41</v>
      </c>
      <c r="AM58" s="55"/>
      <c r="AN58" s="54"/>
    </row>
    <row r="59" spans="1:40" s="52" customFormat="1" ht="105">
      <c r="A59" s="54">
        <v>2023</v>
      </c>
      <c r="B59" s="57">
        <v>631406</v>
      </c>
      <c r="C59" s="75"/>
      <c r="D59" s="75">
        <v>612650013</v>
      </c>
      <c r="E59" s="75" t="s">
        <v>195</v>
      </c>
      <c r="F59" s="75"/>
      <c r="G59" s="86" t="s">
        <v>174</v>
      </c>
      <c r="H59" s="74" t="s">
        <v>257</v>
      </c>
      <c r="I59" s="74" t="s">
        <v>258</v>
      </c>
      <c r="J59" s="75"/>
      <c r="K59" s="75">
        <v>1</v>
      </c>
      <c r="L59" s="75" t="s">
        <v>141</v>
      </c>
      <c r="M59" s="56">
        <f t="shared" si="1"/>
        <v>4328.8</v>
      </c>
      <c r="N59" s="56">
        <f t="shared" si="2"/>
        <v>3865</v>
      </c>
      <c r="O59" s="75">
        <v>3865</v>
      </c>
      <c r="P59" s="56">
        <f t="shared" si="3"/>
        <v>-32207</v>
      </c>
      <c r="Q59" s="56">
        <f>R59*1.12</f>
        <v>40400.640000000007</v>
      </c>
      <c r="R59" s="56">
        <v>36072</v>
      </c>
      <c r="S59" s="56"/>
      <c r="T59" s="56"/>
      <c r="U59" s="77" t="s">
        <v>43</v>
      </c>
      <c r="V59" s="75"/>
      <c r="W59" s="81" t="s">
        <v>157</v>
      </c>
      <c r="X59" s="81" t="s">
        <v>158</v>
      </c>
      <c r="Y59" s="75"/>
      <c r="Z59" s="81"/>
      <c r="AA59" s="81"/>
      <c r="AB59" s="82">
        <v>45170</v>
      </c>
      <c r="AC59" s="58"/>
      <c r="AD59" s="58"/>
      <c r="AE59" s="58"/>
      <c r="AF59" s="58"/>
      <c r="AG59" s="58"/>
      <c r="AH59" s="58"/>
      <c r="AI59" s="82">
        <v>45261</v>
      </c>
      <c r="AJ59" s="82"/>
      <c r="AK59" s="75"/>
      <c r="AL59" s="75" t="s">
        <v>41</v>
      </c>
      <c r="AM59" s="54"/>
      <c r="AN59" s="54"/>
    </row>
    <row r="60" spans="1:40" s="52" customFormat="1" ht="78.75" customHeight="1">
      <c r="A60" s="54">
        <v>2023</v>
      </c>
      <c r="B60" s="74">
        <v>630105</v>
      </c>
      <c r="C60" s="75"/>
      <c r="D60" s="75">
        <v>721110015</v>
      </c>
      <c r="E60" s="75" t="s">
        <v>198</v>
      </c>
      <c r="F60" s="75"/>
      <c r="G60" s="86" t="s">
        <v>190</v>
      </c>
      <c r="H60" s="74" t="s">
        <v>259</v>
      </c>
      <c r="I60" s="74" t="s">
        <v>260</v>
      </c>
      <c r="J60" s="75"/>
      <c r="K60" s="75">
        <v>1</v>
      </c>
      <c r="L60" s="75" t="s">
        <v>141</v>
      </c>
      <c r="M60" s="56">
        <f t="shared" si="1"/>
        <v>2820.0032000000006</v>
      </c>
      <c r="N60" s="56">
        <f t="shared" si="2"/>
        <v>2517.86</v>
      </c>
      <c r="O60" s="75">
        <v>2517.86</v>
      </c>
      <c r="P60" s="56">
        <f t="shared" si="3"/>
        <v>2517.86</v>
      </c>
      <c r="Q60" s="56"/>
      <c r="R60" s="56"/>
      <c r="S60" s="56"/>
      <c r="T60" s="56"/>
      <c r="U60" s="77" t="s">
        <v>43</v>
      </c>
      <c r="V60" s="75"/>
      <c r="W60" s="81" t="s">
        <v>157</v>
      </c>
      <c r="X60" s="81" t="s">
        <v>160</v>
      </c>
      <c r="Y60" s="75"/>
      <c r="Z60" s="81"/>
      <c r="AA60" s="81"/>
      <c r="AB60" s="82">
        <v>45200</v>
      </c>
      <c r="AC60" s="58"/>
      <c r="AD60" s="58"/>
      <c r="AE60" s="58"/>
      <c r="AF60" s="58"/>
      <c r="AG60" s="58"/>
      <c r="AH60" s="54"/>
      <c r="AI60" s="82">
        <v>45627</v>
      </c>
      <c r="AJ60" s="82"/>
      <c r="AK60" s="75"/>
      <c r="AL60" s="75" t="s">
        <v>41</v>
      </c>
      <c r="AM60" s="54"/>
      <c r="AN60" s="54"/>
    </row>
    <row r="61" spans="1:40" s="52" customFormat="1" ht="60">
      <c r="A61" s="54">
        <v>2023</v>
      </c>
      <c r="B61" s="74">
        <v>530203</v>
      </c>
      <c r="C61" s="75"/>
      <c r="D61" s="75">
        <v>439230011</v>
      </c>
      <c r="E61" s="75" t="s">
        <v>198</v>
      </c>
      <c r="F61" s="75"/>
      <c r="G61" s="87" t="s">
        <v>104</v>
      </c>
      <c r="H61" s="79" t="s">
        <v>129</v>
      </c>
      <c r="I61" s="79" t="s">
        <v>129</v>
      </c>
      <c r="J61" s="75"/>
      <c r="K61" s="75">
        <v>1</v>
      </c>
      <c r="L61" s="75" t="s">
        <v>141</v>
      </c>
      <c r="M61" s="56">
        <f t="shared" si="1"/>
        <v>3500.0000000000005</v>
      </c>
      <c r="N61" s="56">
        <f t="shared" si="2"/>
        <v>3125</v>
      </c>
      <c r="O61" s="75">
        <v>3125</v>
      </c>
      <c r="P61" s="56">
        <f t="shared" si="3"/>
        <v>3125</v>
      </c>
      <c r="Q61" s="56"/>
      <c r="R61" s="56"/>
      <c r="S61" s="56"/>
      <c r="T61" s="56"/>
      <c r="U61" s="77" t="s">
        <v>43</v>
      </c>
      <c r="V61" s="75"/>
      <c r="W61" s="81" t="s">
        <v>161</v>
      </c>
      <c r="X61" s="81" t="s">
        <v>162</v>
      </c>
      <c r="Y61" s="75"/>
      <c r="Z61" s="81"/>
      <c r="AA61" s="81"/>
      <c r="AB61" s="83">
        <v>45047</v>
      </c>
      <c r="AC61" s="58"/>
      <c r="AD61" s="58"/>
      <c r="AE61" s="59"/>
      <c r="AF61" s="59"/>
      <c r="AG61" s="58"/>
      <c r="AH61" s="54"/>
      <c r="AI61" s="83">
        <v>45078</v>
      </c>
      <c r="AJ61" s="83"/>
      <c r="AK61" s="75" t="s">
        <v>41</v>
      </c>
      <c r="AL61" s="75"/>
      <c r="AM61" s="54"/>
      <c r="AN61" s="54"/>
    </row>
    <row r="62" spans="1:40" s="52" customFormat="1" ht="75">
      <c r="A62" s="54">
        <v>2023</v>
      </c>
      <c r="B62" s="74">
        <v>530802</v>
      </c>
      <c r="C62" s="75"/>
      <c r="D62" s="75">
        <v>881220012</v>
      </c>
      <c r="E62" s="75" t="s">
        <v>195</v>
      </c>
      <c r="F62" s="75"/>
      <c r="G62" s="87" t="s">
        <v>104</v>
      </c>
      <c r="H62" s="79" t="s">
        <v>130</v>
      </c>
      <c r="I62" s="79" t="s">
        <v>130</v>
      </c>
      <c r="J62" s="75"/>
      <c r="K62" s="75">
        <v>1</v>
      </c>
      <c r="L62" s="75" t="s">
        <v>141</v>
      </c>
      <c r="M62" s="56">
        <f t="shared" si="1"/>
        <v>60668.372800000012</v>
      </c>
      <c r="N62" s="56">
        <f t="shared" si="2"/>
        <v>54168.19</v>
      </c>
      <c r="O62" s="75">
        <v>54168.19</v>
      </c>
      <c r="P62" s="56">
        <f t="shared" si="3"/>
        <v>36458.19</v>
      </c>
      <c r="Q62" s="56">
        <f>R62*1.12</f>
        <v>19835.2</v>
      </c>
      <c r="R62" s="56">
        <v>17710</v>
      </c>
      <c r="S62" s="56"/>
      <c r="T62" s="56"/>
      <c r="U62" s="77" t="s">
        <v>46</v>
      </c>
      <c r="V62" s="75"/>
      <c r="W62" s="81" t="s">
        <v>161</v>
      </c>
      <c r="X62" s="81" t="s">
        <v>162</v>
      </c>
      <c r="Y62" s="75"/>
      <c r="Z62" s="81"/>
      <c r="AA62" s="81"/>
      <c r="AB62" s="83">
        <v>44958</v>
      </c>
      <c r="AC62" s="58"/>
      <c r="AD62" s="58"/>
      <c r="AE62" s="59"/>
      <c r="AF62" s="59"/>
      <c r="AG62" s="58"/>
      <c r="AH62" s="54"/>
      <c r="AI62" s="83">
        <v>45323</v>
      </c>
      <c r="AJ62" s="83" t="s">
        <v>41</v>
      </c>
      <c r="AK62" s="75"/>
      <c r="AL62" s="75"/>
      <c r="AM62" s="54"/>
      <c r="AN62" s="54"/>
    </row>
    <row r="63" spans="1:40" s="52" customFormat="1" ht="105">
      <c r="A63" s="54">
        <v>2023</v>
      </c>
      <c r="B63" s="74">
        <v>530809</v>
      </c>
      <c r="C63" s="75"/>
      <c r="D63" s="75">
        <v>481200102</v>
      </c>
      <c r="E63" s="75" t="s">
        <v>195</v>
      </c>
      <c r="F63" s="75"/>
      <c r="G63" s="87" t="s">
        <v>104</v>
      </c>
      <c r="H63" s="79" t="s">
        <v>261</v>
      </c>
      <c r="I63" s="79" t="s">
        <v>262</v>
      </c>
      <c r="J63" s="75"/>
      <c r="K63" s="75">
        <v>1</v>
      </c>
      <c r="L63" s="75" t="s">
        <v>141</v>
      </c>
      <c r="M63" s="56">
        <f t="shared" si="1"/>
        <v>7138.8128000000006</v>
      </c>
      <c r="N63" s="56">
        <f t="shared" si="2"/>
        <v>6373.94</v>
      </c>
      <c r="O63" s="75">
        <v>6373.94</v>
      </c>
      <c r="P63" s="56">
        <f t="shared" si="3"/>
        <v>6373.94</v>
      </c>
      <c r="Q63" s="56"/>
      <c r="R63" s="62"/>
      <c r="S63" s="62"/>
      <c r="T63" s="62"/>
      <c r="U63" s="77" t="s">
        <v>39</v>
      </c>
      <c r="V63" s="75"/>
      <c r="W63" s="81" t="s">
        <v>161</v>
      </c>
      <c r="X63" s="81" t="s">
        <v>162</v>
      </c>
      <c r="Y63" s="75"/>
      <c r="Z63" s="81"/>
      <c r="AA63" s="81"/>
      <c r="AB63" s="83">
        <v>44958</v>
      </c>
      <c r="AC63" s="63"/>
      <c r="AD63" s="63"/>
      <c r="AE63" s="64"/>
      <c r="AF63" s="64"/>
      <c r="AG63" s="63"/>
      <c r="AH63" s="61"/>
      <c r="AI63" s="83">
        <v>45017</v>
      </c>
      <c r="AJ63" s="83" t="s">
        <v>41</v>
      </c>
      <c r="AK63" s="75"/>
      <c r="AL63" s="75"/>
      <c r="AM63" s="54"/>
      <c r="AN63" s="54"/>
    </row>
    <row r="64" spans="1:40" s="52" customFormat="1" ht="60">
      <c r="A64" s="54">
        <v>2023</v>
      </c>
      <c r="B64" s="74">
        <v>530808</v>
      </c>
      <c r="C64" s="75"/>
      <c r="D64" s="75">
        <v>481200102</v>
      </c>
      <c r="E64" s="75" t="s">
        <v>195</v>
      </c>
      <c r="F64" s="75"/>
      <c r="G64" s="87" t="s">
        <v>104</v>
      </c>
      <c r="H64" s="74" t="s">
        <v>263</v>
      </c>
      <c r="I64" s="74" t="s">
        <v>131</v>
      </c>
      <c r="J64" s="75"/>
      <c r="K64" s="75">
        <v>1</v>
      </c>
      <c r="L64" s="75" t="s">
        <v>141</v>
      </c>
      <c r="M64" s="56">
        <f t="shared" si="1"/>
        <v>500.00160000000005</v>
      </c>
      <c r="N64" s="56">
        <f t="shared" si="2"/>
        <v>446.43</v>
      </c>
      <c r="O64" s="75">
        <v>446.43</v>
      </c>
      <c r="P64" s="56">
        <f t="shared" si="3"/>
        <v>446.43</v>
      </c>
      <c r="Q64" s="56"/>
      <c r="R64" s="56"/>
      <c r="S64" s="56"/>
      <c r="T64" s="56"/>
      <c r="U64" s="77" t="s">
        <v>43</v>
      </c>
      <c r="V64" s="75"/>
      <c r="W64" s="81" t="s">
        <v>161</v>
      </c>
      <c r="X64" s="81" t="s">
        <v>162</v>
      </c>
      <c r="Y64" s="75"/>
      <c r="Z64" s="81"/>
      <c r="AA64" s="81"/>
      <c r="AB64" s="83">
        <v>44986</v>
      </c>
      <c r="AC64" s="58"/>
      <c r="AD64" s="58"/>
      <c r="AE64" s="58"/>
      <c r="AF64" s="58"/>
      <c r="AG64" s="58"/>
      <c r="AH64" s="58"/>
      <c r="AI64" s="83">
        <v>45017</v>
      </c>
      <c r="AJ64" s="83" t="s">
        <v>41</v>
      </c>
      <c r="AK64" s="75"/>
      <c r="AL64" s="75"/>
      <c r="AM64" s="55"/>
      <c r="AN64" s="54"/>
    </row>
    <row r="65" spans="1:40" s="52" customFormat="1" ht="60">
      <c r="A65" s="54">
        <v>2023</v>
      </c>
      <c r="B65" s="74">
        <v>840115</v>
      </c>
      <c r="C65" s="75"/>
      <c r="D65" s="75">
        <v>481300911</v>
      </c>
      <c r="E65" s="75" t="s">
        <v>195</v>
      </c>
      <c r="F65" s="75"/>
      <c r="G65" s="87" t="s">
        <v>104</v>
      </c>
      <c r="H65" s="79" t="s">
        <v>132</v>
      </c>
      <c r="I65" s="79" t="s">
        <v>132</v>
      </c>
      <c r="J65" s="75"/>
      <c r="K65" s="75">
        <v>1</v>
      </c>
      <c r="L65" s="75" t="s">
        <v>141</v>
      </c>
      <c r="M65" s="56">
        <f t="shared" si="1"/>
        <v>2100</v>
      </c>
      <c r="N65" s="56">
        <f t="shared" si="2"/>
        <v>1874.9999999999998</v>
      </c>
      <c r="O65" s="75">
        <v>1874.9999999999998</v>
      </c>
      <c r="P65" s="56">
        <f t="shared" si="3"/>
        <v>-30267.86</v>
      </c>
      <c r="Q65" s="56">
        <f>R65*1.12</f>
        <v>36000.003200000006</v>
      </c>
      <c r="R65" s="65">
        <v>32142.86</v>
      </c>
      <c r="S65" s="56"/>
      <c r="T65" s="65"/>
      <c r="U65" s="77" t="s">
        <v>43</v>
      </c>
      <c r="V65" s="75"/>
      <c r="W65" s="81" t="s">
        <v>161</v>
      </c>
      <c r="X65" s="81" t="s">
        <v>162</v>
      </c>
      <c r="Y65" s="75"/>
      <c r="Z65" s="81"/>
      <c r="AA65" s="81"/>
      <c r="AB65" s="83">
        <v>44986</v>
      </c>
      <c r="AC65" s="66"/>
      <c r="AD65" s="66"/>
      <c r="AE65" s="67"/>
      <c r="AF65" s="67"/>
      <c r="AG65" s="66"/>
      <c r="AH65" s="60"/>
      <c r="AI65" s="83">
        <v>45017</v>
      </c>
      <c r="AJ65" s="83" t="s">
        <v>41</v>
      </c>
      <c r="AK65" s="75"/>
      <c r="AL65" s="75"/>
      <c r="AM65" s="54"/>
      <c r="AN65" s="54"/>
    </row>
    <row r="66" spans="1:40" s="52" customFormat="1" ht="60">
      <c r="A66" s="54">
        <v>2023</v>
      </c>
      <c r="B66" s="74">
        <v>840113</v>
      </c>
      <c r="C66" s="75"/>
      <c r="D66" s="75">
        <v>481200102</v>
      </c>
      <c r="E66" s="75" t="s">
        <v>195</v>
      </c>
      <c r="F66" s="75"/>
      <c r="G66" s="87" t="s">
        <v>104</v>
      </c>
      <c r="H66" s="79" t="s">
        <v>264</v>
      </c>
      <c r="I66" s="79" t="s">
        <v>133</v>
      </c>
      <c r="J66" s="75"/>
      <c r="K66" s="75">
        <v>1</v>
      </c>
      <c r="L66" s="75" t="s">
        <v>141</v>
      </c>
      <c r="M66" s="56">
        <f t="shared" si="1"/>
        <v>500.00160000000005</v>
      </c>
      <c r="N66" s="56">
        <f t="shared" si="2"/>
        <v>446.43</v>
      </c>
      <c r="O66" s="75">
        <v>446.43</v>
      </c>
      <c r="P66" s="56">
        <f t="shared" si="3"/>
        <v>446.43</v>
      </c>
      <c r="Q66" s="56"/>
      <c r="R66" s="56"/>
      <c r="S66" s="56"/>
      <c r="T66" s="56"/>
      <c r="U66" s="77" t="s">
        <v>43</v>
      </c>
      <c r="V66" s="75"/>
      <c r="W66" s="81" t="s">
        <v>161</v>
      </c>
      <c r="X66" s="81" t="s">
        <v>162</v>
      </c>
      <c r="Y66" s="75"/>
      <c r="Z66" s="81"/>
      <c r="AA66" s="81"/>
      <c r="AB66" s="83">
        <v>44986</v>
      </c>
      <c r="AC66" s="58"/>
      <c r="AD66" s="58"/>
      <c r="AE66" s="58"/>
      <c r="AF66" s="58"/>
      <c r="AG66" s="58"/>
      <c r="AH66" s="54"/>
      <c r="AI66" s="83">
        <v>45017</v>
      </c>
      <c r="AJ66" s="83" t="s">
        <v>41</v>
      </c>
      <c r="AK66" s="75"/>
      <c r="AL66" s="75"/>
      <c r="AM66" s="54"/>
      <c r="AN66" s="54"/>
    </row>
    <row r="67" spans="1:40" s="52" customFormat="1" ht="60">
      <c r="A67" s="54">
        <v>2023</v>
      </c>
      <c r="B67" s="74">
        <v>630802</v>
      </c>
      <c r="C67" s="75"/>
      <c r="D67" s="75">
        <v>881220012</v>
      </c>
      <c r="E67" s="75" t="s">
        <v>195</v>
      </c>
      <c r="F67" s="75"/>
      <c r="G67" s="87" t="s">
        <v>104</v>
      </c>
      <c r="H67" s="79" t="s">
        <v>134</v>
      </c>
      <c r="I67" s="79" t="s">
        <v>134</v>
      </c>
      <c r="J67" s="75"/>
      <c r="K67" s="75">
        <v>1</v>
      </c>
      <c r="L67" s="75" t="s">
        <v>141</v>
      </c>
      <c r="M67" s="56">
        <f t="shared" si="1"/>
        <v>99195.342400000009</v>
      </c>
      <c r="N67" s="56">
        <f t="shared" si="2"/>
        <v>88567.27</v>
      </c>
      <c r="O67" s="75">
        <v>88567.27</v>
      </c>
      <c r="P67" s="56">
        <f t="shared" ref="P67:P83" si="4">O67-R67</f>
        <v>88567.27</v>
      </c>
      <c r="Q67" s="56"/>
      <c r="R67" s="56"/>
      <c r="S67" s="56"/>
      <c r="T67" s="56"/>
      <c r="U67" s="77" t="s">
        <v>46</v>
      </c>
      <c r="V67" s="75"/>
      <c r="W67" s="81" t="s">
        <v>161</v>
      </c>
      <c r="X67" s="81" t="s">
        <v>162</v>
      </c>
      <c r="Y67" s="75"/>
      <c r="Z67" s="81"/>
      <c r="AA67" s="81"/>
      <c r="AB67" s="83">
        <v>44958</v>
      </c>
      <c r="AC67" s="58"/>
      <c r="AD67" s="58"/>
      <c r="AE67" s="58"/>
      <c r="AF67" s="58"/>
      <c r="AG67" s="58"/>
      <c r="AH67" s="54"/>
      <c r="AI67" s="83">
        <v>45323</v>
      </c>
      <c r="AJ67" s="83" t="s">
        <v>41</v>
      </c>
      <c r="AK67" s="75"/>
      <c r="AL67" s="75"/>
      <c r="AM67" s="54"/>
      <c r="AN67" s="54"/>
    </row>
    <row r="68" spans="1:40" s="52" customFormat="1" ht="60">
      <c r="A68" s="54">
        <v>2023</v>
      </c>
      <c r="B68" s="74">
        <v>840104</v>
      </c>
      <c r="C68" s="75"/>
      <c r="D68" s="75">
        <v>452300051</v>
      </c>
      <c r="E68" s="75" t="s">
        <v>195</v>
      </c>
      <c r="F68" s="75"/>
      <c r="G68" s="87" t="s">
        <v>104</v>
      </c>
      <c r="H68" s="79" t="s">
        <v>135</v>
      </c>
      <c r="I68" s="79" t="s">
        <v>135</v>
      </c>
      <c r="J68" s="75"/>
      <c r="K68" s="75">
        <v>1</v>
      </c>
      <c r="L68" s="75" t="s">
        <v>141</v>
      </c>
      <c r="M68" s="56">
        <f t="shared" ref="M68:M83" si="5">N68*1.12</f>
        <v>2920.2768000000001</v>
      </c>
      <c r="N68" s="56">
        <f t="shared" ref="N68:N83" si="6">O68</f>
        <v>2607.39</v>
      </c>
      <c r="O68" s="75">
        <v>2607.39</v>
      </c>
      <c r="P68" s="56">
        <f t="shared" si="4"/>
        <v>2607.39</v>
      </c>
      <c r="Q68" s="56"/>
      <c r="R68" s="56"/>
      <c r="S68" s="56"/>
      <c r="T68" s="56"/>
      <c r="U68" s="77" t="s">
        <v>43</v>
      </c>
      <c r="V68" s="75"/>
      <c r="W68" s="81" t="s">
        <v>161</v>
      </c>
      <c r="X68" s="81" t="s">
        <v>162</v>
      </c>
      <c r="Y68" s="75"/>
      <c r="Z68" s="81"/>
      <c r="AA68" s="81"/>
      <c r="AB68" s="83">
        <v>44986</v>
      </c>
      <c r="AC68" s="58"/>
      <c r="AD68" s="58"/>
      <c r="AE68" s="59"/>
      <c r="AF68" s="59"/>
      <c r="AG68" s="58"/>
      <c r="AH68" s="54"/>
      <c r="AI68" s="83">
        <v>45017</v>
      </c>
      <c r="AJ68" s="83" t="s">
        <v>41</v>
      </c>
      <c r="AK68" s="75"/>
      <c r="AL68" s="75"/>
      <c r="AM68" s="54"/>
      <c r="AN68" s="54"/>
    </row>
    <row r="69" spans="1:40" s="52" customFormat="1" ht="75">
      <c r="A69" s="54">
        <v>2023</v>
      </c>
      <c r="B69" s="74">
        <v>530207</v>
      </c>
      <c r="C69" s="75"/>
      <c r="D69" s="75">
        <v>843000111</v>
      </c>
      <c r="E69" s="75" t="s">
        <v>198</v>
      </c>
      <c r="F69" s="75"/>
      <c r="G69" s="86" t="s">
        <v>105</v>
      </c>
      <c r="H69" s="74" t="s">
        <v>265</v>
      </c>
      <c r="I69" s="74" t="s">
        <v>266</v>
      </c>
      <c r="J69" s="75"/>
      <c r="K69" s="75">
        <v>1</v>
      </c>
      <c r="L69" s="75" t="s">
        <v>141</v>
      </c>
      <c r="M69" s="56">
        <f t="shared" si="5"/>
        <v>13527.696</v>
      </c>
      <c r="N69" s="56">
        <f t="shared" si="6"/>
        <v>12078.3</v>
      </c>
      <c r="O69" s="75">
        <v>12078.3</v>
      </c>
      <c r="P69" s="56">
        <f t="shared" si="4"/>
        <v>12078.3</v>
      </c>
      <c r="Q69" s="56"/>
      <c r="R69" s="56"/>
      <c r="S69" s="56"/>
      <c r="T69" s="56"/>
      <c r="U69" s="77" t="s">
        <v>57</v>
      </c>
      <c r="V69" s="75"/>
      <c r="W69" s="81" t="s">
        <v>163</v>
      </c>
      <c r="X69" s="57" t="s">
        <v>164</v>
      </c>
      <c r="Y69" s="75"/>
      <c r="Z69" s="81"/>
      <c r="AA69" s="57"/>
      <c r="AB69" s="82">
        <v>44927</v>
      </c>
      <c r="AC69" s="58"/>
      <c r="AD69" s="58"/>
      <c r="AE69" s="59"/>
      <c r="AF69" s="59"/>
      <c r="AG69" s="58"/>
      <c r="AH69" s="54"/>
      <c r="AI69" s="82">
        <v>45444</v>
      </c>
      <c r="AJ69" s="82" t="s">
        <v>41</v>
      </c>
      <c r="AK69" s="75"/>
      <c r="AL69" s="75"/>
      <c r="AM69" s="54"/>
      <c r="AN69" s="54"/>
    </row>
    <row r="70" spans="1:40" s="52" customFormat="1" ht="75">
      <c r="A70" s="54">
        <v>2023</v>
      </c>
      <c r="B70" s="74">
        <v>530204</v>
      </c>
      <c r="C70" s="75"/>
      <c r="D70" s="75">
        <v>891211011</v>
      </c>
      <c r="E70" s="75" t="s">
        <v>198</v>
      </c>
      <c r="F70" s="75"/>
      <c r="G70" s="86" t="s">
        <v>106</v>
      </c>
      <c r="H70" s="74" t="s">
        <v>136</v>
      </c>
      <c r="I70" s="74" t="s">
        <v>136</v>
      </c>
      <c r="J70" s="75"/>
      <c r="K70" s="75">
        <v>1</v>
      </c>
      <c r="L70" s="75" t="s">
        <v>141</v>
      </c>
      <c r="M70" s="56">
        <f t="shared" si="5"/>
        <v>1099.9968000000001</v>
      </c>
      <c r="N70" s="56">
        <f t="shared" si="6"/>
        <v>982.14</v>
      </c>
      <c r="O70" s="75">
        <v>982.14</v>
      </c>
      <c r="P70" s="56">
        <f t="shared" si="4"/>
        <v>982.14</v>
      </c>
      <c r="Q70" s="56"/>
      <c r="R70" s="56"/>
      <c r="S70" s="56"/>
      <c r="T70" s="56"/>
      <c r="U70" s="77" t="s">
        <v>43</v>
      </c>
      <c r="V70" s="75"/>
      <c r="W70" s="81" t="s">
        <v>163</v>
      </c>
      <c r="X70" s="57" t="s">
        <v>165</v>
      </c>
      <c r="Y70" s="75"/>
      <c r="Z70" s="81"/>
      <c r="AA70" s="57"/>
      <c r="AB70" s="82">
        <v>44562</v>
      </c>
      <c r="AC70" s="58"/>
      <c r="AD70" s="58"/>
      <c r="AE70" s="59"/>
      <c r="AF70" s="59"/>
      <c r="AG70" s="58"/>
      <c r="AH70" s="54"/>
      <c r="AI70" s="82">
        <v>44621</v>
      </c>
      <c r="AJ70" s="82" t="s">
        <v>41</v>
      </c>
      <c r="AK70" s="75"/>
      <c r="AL70" s="75"/>
      <c r="AM70" s="54"/>
      <c r="AN70" s="54"/>
    </row>
    <row r="71" spans="1:40" s="52" customFormat="1" ht="240">
      <c r="A71" s="54">
        <v>2023</v>
      </c>
      <c r="B71" s="74">
        <v>530701</v>
      </c>
      <c r="C71" s="75"/>
      <c r="D71" s="75">
        <v>831110952</v>
      </c>
      <c r="E71" s="75" t="s">
        <v>198</v>
      </c>
      <c r="F71" s="75"/>
      <c r="G71" s="86" t="s">
        <v>107</v>
      </c>
      <c r="H71" s="74" t="s">
        <v>267</v>
      </c>
      <c r="I71" s="74" t="s">
        <v>268</v>
      </c>
      <c r="J71" s="75"/>
      <c r="K71" s="75">
        <v>1</v>
      </c>
      <c r="L71" s="75" t="s">
        <v>141</v>
      </c>
      <c r="M71" s="56">
        <f t="shared" si="5"/>
        <v>590088.84480000008</v>
      </c>
      <c r="N71" s="56">
        <f t="shared" si="6"/>
        <v>526865.04</v>
      </c>
      <c r="O71" s="75">
        <v>526865.04</v>
      </c>
      <c r="P71" s="56">
        <f t="shared" si="4"/>
        <v>526865.04</v>
      </c>
      <c r="Q71" s="56"/>
      <c r="R71" s="56"/>
      <c r="S71" s="56"/>
      <c r="T71" s="56"/>
      <c r="U71" s="77" t="s">
        <v>142</v>
      </c>
      <c r="V71" s="75"/>
      <c r="W71" s="81" t="s">
        <v>166</v>
      </c>
      <c r="X71" s="81" t="s">
        <v>167</v>
      </c>
      <c r="Y71" s="75"/>
      <c r="Z71" s="81"/>
      <c r="AA71" s="81"/>
      <c r="AB71" s="82">
        <v>44927</v>
      </c>
      <c r="AC71" s="58"/>
      <c r="AD71" s="58"/>
      <c r="AE71" s="59"/>
      <c r="AF71" s="59"/>
      <c r="AG71" s="58"/>
      <c r="AH71" s="54"/>
      <c r="AI71" s="82">
        <v>45444</v>
      </c>
      <c r="AJ71" s="82" t="s">
        <v>41</v>
      </c>
      <c r="AK71" s="75"/>
      <c r="AL71" s="75"/>
      <c r="AM71" s="54"/>
      <c r="AN71" s="54"/>
    </row>
    <row r="72" spans="1:40" s="52" customFormat="1" ht="180">
      <c r="A72" s="54">
        <v>2023</v>
      </c>
      <c r="B72" s="74">
        <v>840402</v>
      </c>
      <c r="C72" s="75"/>
      <c r="D72" s="75">
        <v>512900021</v>
      </c>
      <c r="E72" s="75" t="s">
        <v>195</v>
      </c>
      <c r="F72" s="75"/>
      <c r="G72" s="86" t="s">
        <v>191</v>
      </c>
      <c r="H72" s="74" t="s">
        <v>192</v>
      </c>
      <c r="I72" s="74" t="s">
        <v>269</v>
      </c>
      <c r="J72" s="75"/>
      <c r="K72" s="75">
        <v>1</v>
      </c>
      <c r="L72" s="75" t="s">
        <v>141</v>
      </c>
      <c r="M72" s="56">
        <f t="shared" si="5"/>
        <v>24266.524800000003</v>
      </c>
      <c r="N72" s="56">
        <f t="shared" si="6"/>
        <v>21666.54</v>
      </c>
      <c r="O72" s="75">
        <v>21666.54</v>
      </c>
      <c r="P72" s="56">
        <f t="shared" si="4"/>
        <v>21666.54</v>
      </c>
      <c r="Q72" s="56"/>
      <c r="R72" s="56"/>
      <c r="S72" s="56"/>
      <c r="T72" s="56"/>
      <c r="U72" s="77" t="s">
        <v>39</v>
      </c>
      <c r="V72" s="75"/>
      <c r="W72" s="81" t="s">
        <v>166</v>
      </c>
      <c r="X72" s="81" t="s">
        <v>167</v>
      </c>
      <c r="Y72" s="75"/>
      <c r="Z72" s="81"/>
      <c r="AA72" s="81"/>
      <c r="AB72" s="82">
        <v>44927</v>
      </c>
      <c r="AC72" s="58"/>
      <c r="AD72" s="58"/>
      <c r="AE72" s="59"/>
      <c r="AF72" s="59"/>
      <c r="AG72" s="58"/>
      <c r="AH72" s="54"/>
      <c r="AI72" s="82">
        <v>45658</v>
      </c>
      <c r="AJ72" s="82" t="s">
        <v>41</v>
      </c>
      <c r="AK72" s="75"/>
      <c r="AL72" s="75"/>
      <c r="AM72" s="54"/>
      <c r="AN72" s="54"/>
    </row>
    <row r="73" spans="1:40" s="52" customFormat="1" ht="150">
      <c r="A73" s="54">
        <v>2023</v>
      </c>
      <c r="B73" s="74">
        <v>530704</v>
      </c>
      <c r="C73" s="75"/>
      <c r="D73" s="75">
        <v>512900021</v>
      </c>
      <c r="E73" s="75" t="s">
        <v>198</v>
      </c>
      <c r="F73" s="75"/>
      <c r="G73" s="86" t="s">
        <v>193</v>
      </c>
      <c r="H73" s="74" t="s">
        <v>194</v>
      </c>
      <c r="I73" s="74" t="s">
        <v>270</v>
      </c>
      <c r="J73" s="75"/>
      <c r="K73" s="75">
        <v>1</v>
      </c>
      <c r="L73" s="75" t="s">
        <v>141</v>
      </c>
      <c r="M73" s="56">
        <f t="shared" si="5"/>
        <v>7582.4</v>
      </c>
      <c r="N73" s="56">
        <f t="shared" si="6"/>
        <v>6769.9999999999991</v>
      </c>
      <c r="O73" s="75">
        <v>6769.9999999999991</v>
      </c>
      <c r="P73" s="56">
        <f t="shared" si="4"/>
        <v>6769.9999999999991</v>
      </c>
      <c r="Q73" s="56"/>
      <c r="R73" s="56"/>
      <c r="S73" s="56"/>
      <c r="T73" s="56"/>
      <c r="U73" s="77" t="s">
        <v>54</v>
      </c>
      <c r="V73" s="75"/>
      <c r="W73" s="81" t="s">
        <v>166</v>
      </c>
      <c r="X73" s="81" t="s">
        <v>167</v>
      </c>
      <c r="Y73" s="75"/>
      <c r="Z73" s="81"/>
      <c r="AA73" s="81"/>
      <c r="AB73" s="82">
        <v>44927</v>
      </c>
      <c r="AC73" s="58"/>
      <c r="AD73" s="58"/>
      <c r="AE73" s="59"/>
      <c r="AF73" s="59"/>
      <c r="AG73" s="58"/>
      <c r="AH73" s="54"/>
      <c r="AI73" s="82">
        <v>45658</v>
      </c>
      <c r="AJ73" s="82" t="s">
        <v>41</v>
      </c>
      <c r="AK73" s="75"/>
      <c r="AL73" s="75"/>
      <c r="AM73" s="54"/>
      <c r="AN73" s="54"/>
    </row>
    <row r="74" spans="1:40" s="52" customFormat="1" ht="45">
      <c r="A74" s="54">
        <v>2023</v>
      </c>
      <c r="B74" s="76">
        <v>630402</v>
      </c>
      <c r="C74" s="75"/>
      <c r="D74" s="75">
        <v>834100012</v>
      </c>
      <c r="E74" s="75" t="s">
        <v>198</v>
      </c>
      <c r="F74" s="75"/>
      <c r="G74" s="86" t="s">
        <v>109</v>
      </c>
      <c r="H74" s="74" t="s">
        <v>138</v>
      </c>
      <c r="I74" s="74" t="s">
        <v>138</v>
      </c>
      <c r="J74" s="75"/>
      <c r="K74" s="75">
        <v>1</v>
      </c>
      <c r="L74" s="75" t="s">
        <v>141</v>
      </c>
      <c r="M74" s="56">
        <f t="shared" si="5"/>
        <v>4500.003200000001</v>
      </c>
      <c r="N74" s="56">
        <f t="shared" si="6"/>
        <v>4017.86</v>
      </c>
      <c r="O74" s="75">
        <v>4017.86</v>
      </c>
      <c r="P74" s="56">
        <f t="shared" si="4"/>
        <v>4017.86</v>
      </c>
      <c r="Q74" s="56"/>
      <c r="R74" s="56"/>
      <c r="S74" s="56"/>
      <c r="T74" s="56"/>
      <c r="U74" s="77" t="s">
        <v>54</v>
      </c>
      <c r="V74" s="75"/>
      <c r="W74" s="81" t="s">
        <v>166</v>
      </c>
      <c r="X74" s="81" t="s">
        <v>167</v>
      </c>
      <c r="Y74" s="75"/>
      <c r="Z74" s="81"/>
      <c r="AA74" s="81"/>
      <c r="AB74" s="82">
        <v>44593</v>
      </c>
      <c r="AC74" s="58"/>
      <c r="AD74" s="58"/>
      <c r="AE74" s="59"/>
      <c r="AF74" s="59"/>
      <c r="AG74" s="58"/>
      <c r="AH74" s="54"/>
      <c r="AI74" s="82">
        <v>44666</v>
      </c>
      <c r="AJ74" s="82" t="s">
        <v>41</v>
      </c>
      <c r="AK74" s="75"/>
      <c r="AL74" s="75"/>
      <c r="AM74" s="54"/>
      <c r="AN74" s="54"/>
    </row>
    <row r="75" spans="1:40" s="52" customFormat="1" ht="60">
      <c r="A75" s="54">
        <v>2023</v>
      </c>
      <c r="B75" s="76">
        <v>530702</v>
      </c>
      <c r="C75" s="75"/>
      <c r="D75" s="75">
        <v>8621001119</v>
      </c>
      <c r="E75" s="75" t="s">
        <v>195</v>
      </c>
      <c r="F75" s="75"/>
      <c r="G75" s="86" t="s">
        <v>110</v>
      </c>
      <c r="H75" s="74" t="s">
        <v>139</v>
      </c>
      <c r="I75" s="74" t="s">
        <v>139</v>
      </c>
      <c r="J75" s="75"/>
      <c r="K75" s="75">
        <v>1</v>
      </c>
      <c r="L75" s="75" t="s">
        <v>141</v>
      </c>
      <c r="M75" s="56">
        <f t="shared" si="5"/>
        <v>7504</v>
      </c>
      <c r="N75" s="56">
        <f t="shared" si="6"/>
        <v>6699.9999999999991</v>
      </c>
      <c r="O75" s="75">
        <v>6699.9999999999991</v>
      </c>
      <c r="P75" s="56">
        <f t="shared" ref="P75" si="7">O75-R75</f>
        <v>6699.9999999999991</v>
      </c>
      <c r="Q75" s="56"/>
      <c r="R75" s="56"/>
      <c r="S75" s="56"/>
      <c r="T75" s="56"/>
      <c r="U75" s="77" t="s">
        <v>39</v>
      </c>
      <c r="V75" s="75"/>
      <c r="W75" s="81" t="s">
        <v>166</v>
      </c>
      <c r="X75" s="81" t="s">
        <v>167</v>
      </c>
      <c r="Y75" s="75"/>
      <c r="Z75" s="81"/>
      <c r="AA75" s="81"/>
      <c r="AB75" s="82">
        <v>44652</v>
      </c>
      <c r="AC75" s="58"/>
      <c r="AD75" s="58"/>
      <c r="AE75" s="59"/>
      <c r="AF75" s="59"/>
      <c r="AG75" s="58"/>
      <c r="AH75" s="54"/>
      <c r="AI75" s="82">
        <v>44712</v>
      </c>
      <c r="AJ75" s="82" t="s">
        <v>41</v>
      </c>
      <c r="AK75" s="75"/>
      <c r="AL75" s="75"/>
      <c r="AM75" s="54"/>
      <c r="AN75" s="54"/>
    </row>
    <row r="76" spans="1:40" s="52" customFormat="1" ht="75">
      <c r="A76" s="54">
        <v>2023</v>
      </c>
      <c r="B76" s="76">
        <v>840107</v>
      </c>
      <c r="C76" s="75"/>
      <c r="D76" s="75">
        <v>611840011</v>
      </c>
      <c r="E76" s="75" t="s">
        <v>195</v>
      </c>
      <c r="F76" s="75"/>
      <c r="G76" s="86" t="s">
        <v>111</v>
      </c>
      <c r="H76" s="74" t="s">
        <v>55</v>
      </c>
      <c r="I76" s="74" t="s">
        <v>140</v>
      </c>
      <c r="J76" s="75"/>
      <c r="K76" s="75">
        <v>1</v>
      </c>
      <c r="L76" s="75" t="s">
        <v>141</v>
      </c>
      <c r="M76" s="56">
        <f t="shared" si="5"/>
        <v>7000</v>
      </c>
      <c r="N76" s="56">
        <f t="shared" si="6"/>
        <v>6249.9999999999991</v>
      </c>
      <c r="O76" s="75">
        <v>6249.9999999999991</v>
      </c>
      <c r="P76" s="56">
        <f t="shared" si="4"/>
        <v>-3049.63</v>
      </c>
      <c r="Q76" s="56">
        <f>R76*1.12</f>
        <v>10415.5856</v>
      </c>
      <c r="R76" s="56">
        <v>9299.6299999999992</v>
      </c>
      <c r="S76" s="56"/>
      <c r="T76" s="56"/>
      <c r="U76" s="77" t="s">
        <v>43</v>
      </c>
      <c r="V76" s="75"/>
      <c r="W76" s="81" t="s">
        <v>166</v>
      </c>
      <c r="X76" s="81" t="s">
        <v>167</v>
      </c>
      <c r="Y76" s="75"/>
      <c r="Z76" s="81"/>
      <c r="AA76" s="81"/>
      <c r="AB76" s="82">
        <v>44562</v>
      </c>
      <c r="AC76" s="58"/>
      <c r="AD76" s="58"/>
      <c r="AE76" s="59"/>
      <c r="AF76" s="59"/>
      <c r="AG76" s="58"/>
      <c r="AH76" s="54"/>
      <c r="AI76" s="82">
        <v>44621</v>
      </c>
      <c r="AJ76" s="82" t="s">
        <v>41</v>
      </c>
      <c r="AK76" s="75"/>
      <c r="AL76" s="75"/>
      <c r="AM76" s="54"/>
      <c r="AN76" s="54"/>
    </row>
    <row r="77" spans="1:40" s="52" customFormat="1" ht="90">
      <c r="A77" s="54">
        <v>2023</v>
      </c>
      <c r="B77" s="76">
        <v>530811</v>
      </c>
      <c r="C77" s="75"/>
      <c r="D77" s="75">
        <v>542900225</v>
      </c>
      <c r="E77" s="75" t="s">
        <v>195</v>
      </c>
      <c r="F77" s="75"/>
      <c r="G77" s="86" t="s">
        <v>112</v>
      </c>
      <c r="H77" s="74" t="s">
        <v>187</v>
      </c>
      <c r="I77" s="74" t="s">
        <v>271</v>
      </c>
      <c r="J77" s="75"/>
      <c r="K77" s="75">
        <v>1</v>
      </c>
      <c r="L77" s="75" t="s">
        <v>141</v>
      </c>
      <c r="M77" s="56">
        <f t="shared" si="5"/>
        <v>6349.9968000000008</v>
      </c>
      <c r="N77" s="56">
        <f t="shared" si="6"/>
        <v>5669.64</v>
      </c>
      <c r="O77" s="75">
        <v>5669.64</v>
      </c>
      <c r="P77" s="56">
        <f t="shared" si="4"/>
        <v>5669.64</v>
      </c>
      <c r="Q77" s="56"/>
      <c r="R77" s="56"/>
      <c r="S77" s="56"/>
      <c r="T77" s="56"/>
      <c r="U77" s="77" t="s">
        <v>43</v>
      </c>
      <c r="V77" s="75"/>
      <c r="W77" s="81" t="s">
        <v>166</v>
      </c>
      <c r="X77" s="81" t="s">
        <v>167</v>
      </c>
      <c r="Y77" s="75"/>
      <c r="Z77" s="81"/>
      <c r="AA77" s="81"/>
      <c r="AB77" s="82">
        <v>44593</v>
      </c>
      <c r="AC77" s="58"/>
      <c r="AD77" s="58"/>
      <c r="AE77" s="58"/>
      <c r="AF77" s="58"/>
      <c r="AG77" s="58"/>
      <c r="AH77" s="58"/>
      <c r="AI77" s="82">
        <v>44683</v>
      </c>
      <c r="AJ77" s="82" t="s">
        <v>41</v>
      </c>
      <c r="AK77" s="75"/>
      <c r="AL77" s="75"/>
      <c r="AM77" s="55"/>
      <c r="AN77" s="54"/>
    </row>
    <row r="78" spans="1:40" s="52" customFormat="1" ht="90">
      <c r="A78" s="54">
        <v>2023</v>
      </c>
      <c r="B78" s="76">
        <v>530811</v>
      </c>
      <c r="C78" s="75"/>
      <c r="D78" s="75">
        <v>542900225</v>
      </c>
      <c r="E78" s="75" t="s">
        <v>195</v>
      </c>
      <c r="F78" s="75"/>
      <c r="G78" s="86" t="s">
        <v>272</v>
      </c>
      <c r="H78" s="74" t="s">
        <v>187</v>
      </c>
      <c r="I78" s="74" t="s">
        <v>271</v>
      </c>
      <c r="J78" s="75"/>
      <c r="K78" s="75">
        <v>1</v>
      </c>
      <c r="L78" s="75" t="s">
        <v>141</v>
      </c>
      <c r="M78" s="56">
        <f t="shared" si="5"/>
        <v>1000.0032000000001</v>
      </c>
      <c r="N78" s="56">
        <f t="shared" si="6"/>
        <v>892.86</v>
      </c>
      <c r="O78" s="75">
        <v>892.86</v>
      </c>
      <c r="P78" s="56">
        <f t="shared" si="4"/>
        <v>-2678.5699999999997</v>
      </c>
      <c r="Q78" s="56">
        <f>R78*1.12</f>
        <v>4000.0016000000001</v>
      </c>
      <c r="R78" s="56">
        <v>3571.43</v>
      </c>
      <c r="S78" s="56"/>
      <c r="T78" s="56"/>
      <c r="U78" s="77" t="s">
        <v>43</v>
      </c>
      <c r="V78" s="75"/>
      <c r="W78" s="81" t="s">
        <v>166</v>
      </c>
      <c r="X78" s="81" t="s">
        <v>167</v>
      </c>
      <c r="Y78" s="75"/>
      <c r="Z78" s="81"/>
      <c r="AA78" s="81"/>
      <c r="AB78" s="82">
        <v>44682</v>
      </c>
      <c r="AC78" s="58"/>
      <c r="AD78" s="58"/>
      <c r="AE78" s="58"/>
      <c r="AF78" s="59"/>
      <c r="AG78" s="58"/>
      <c r="AH78" s="54"/>
      <c r="AI78" s="82">
        <v>44805</v>
      </c>
      <c r="AJ78" s="82"/>
      <c r="AK78" s="75" t="s">
        <v>41</v>
      </c>
      <c r="AL78" s="75"/>
      <c r="AM78" s="68"/>
      <c r="AN78" s="54"/>
    </row>
    <row r="79" spans="1:40" s="52" customFormat="1" ht="90">
      <c r="A79" s="54">
        <v>2023</v>
      </c>
      <c r="B79" s="76">
        <v>840107</v>
      </c>
      <c r="C79" s="75"/>
      <c r="D79" s="75">
        <v>542900225</v>
      </c>
      <c r="E79" s="75" t="s">
        <v>195</v>
      </c>
      <c r="F79" s="75"/>
      <c r="G79" s="86" t="s">
        <v>272</v>
      </c>
      <c r="H79" s="74" t="s">
        <v>273</v>
      </c>
      <c r="I79" s="74" t="s">
        <v>274</v>
      </c>
      <c r="J79" s="75"/>
      <c r="K79" s="75">
        <v>1</v>
      </c>
      <c r="L79" s="75" t="s">
        <v>141</v>
      </c>
      <c r="M79" s="56">
        <f t="shared" si="5"/>
        <v>8000.0032000000001</v>
      </c>
      <c r="N79" s="56">
        <f t="shared" si="6"/>
        <v>7142.86</v>
      </c>
      <c r="O79" s="75">
        <v>7142.86</v>
      </c>
      <c r="P79" s="56">
        <f t="shared" si="4"/>
        <v>7142.86</v>
      </c>
      <c r="Q79" s="56"/>
      <c r="R79" s="56"/>
      <c r="S79" s="56"/>
      <c r="T79" s="56"/>
      <c r="U79" s="77" t="s">
        <v>39</v>
      </c>
      <c r="V79" s="75"/>
      <c r="W79" s="81" t="s">
        <v>166</v>
      </c>
      <c r="X79" s="81" t="s">
        <v>167</v>
      </c>
      <c r="Y79" s="75"/>
      <c r="Z79" s="81"/>
      <c r="AA79" s="81"/>
      <c r="AB79" s="82">
        <v>44682</v>
      </c>
      <c r="AC79" s="58"/>
      <c r="AD79" s="58"/>
      <c r="AE79" s="58"/>
      <c r="AF79" s="58"/>
      <c r="AG79" s="58"/>
      <c r="AH79" s="54"/>
      <c r="AI79" s="82">
        <v>44805</v>
      </c>
      <c r="AJ79" s="82"/>
      <c r="AK79" s="75" t="s">
        <v>41</v>
      </c>
      <c r="AL79" s="75"/>
      <c r="AM79" s="54"/>
      <c r="AN79" s="54"/>
    </row>
    <row r="80" spans="1:40" s="52" customFormat="1" ht="60">
      <c r="A80" s="54">
        <v>2023</v>
      </c>
      <c r="B80" s="74">
        <v>530402</v>
      </c>
      <c r="C80" s="75"/>
      <c r="D80" s="75">
        <v>542900225</v>
      </c>
      <c r="E80" s="75" t="s">
        <v>198</v>
      </c>
      <c r="F80" s="75"/>
      <c r="G80" s="86" t="s">
        <v>272</v>
      </c>
      <c r="H80" s="74" t="s">
        <v>275</v>
      </c>
      <c r="I80" s="74" t="s">
        <v>276</v>
      </c>
      <c r="J80" s="75"/>
      <c r="K80" s="75">
        <v>1</v>
      </c>
      <c r="L80" s="75" t="s">
        <v>141</v>
      </c>
      <c r="M80" s="56">
        <f t="shared" si="5"/>
        <v>15000.003200000003</v>
      </c>
      <c r="N80" s="56">
        <f t="shared" si="6"/>
        <v>13392.86</v>
      </c>
      <c r="O80" s="75">
        <v>13392.86</v>
      </c>
      <c r="P80" s="56">
        <f t="shared" si="4"/>
        <v>13392.86</v>
      </c>
      <c r="Q80" s="56"/>
      <c r="R80" s="56"/>
      <c r="S80" s="56"/>
      <c r="T80" s="56"/>
      <c r="U80" s="77" t="s">
        <v>39</v>
      </c>
      <c r="V80" s="75"/>
      <c r="W80" s="81" t="s">
        <v>166</v>
      </c>
      <c r="X80" s="81" t="s">
        <v>167</v>
      </c>
      <c r="Y80" s="75"/>
      <c r="Z80" s="81"/>
      <c r="AA80" s="81"/>
      <c r="AB80" s="82">
        <v>44682</v>
      </c>
      <c r="AC80" s="58"/>
      <c r="AD80" s="58"/>
      <c r="AE80" s="58"/>
      <c r="AF80" s="58"/>
      <c r="AG80" s="58"/>
      <c r="AH80" s="54"/>
      <c r="AI80" s="82">
        <v>44805</v>
      </c>
      <c r="AJ80" s="82"/>
      <c r="AK80" s="75" t="s">
        <v>41</v>
      </c>
      <c r="AL80" s="75"/>
      <c r="AM80" s="54"/>
      <c r="AN80" s="54"/>
    </row>
    <row r="81" spans="1:40" s="52" customFormat="1" ht="75">
      <c r="A81" s="54">
        <v>2023</v>
      </c>
      <c r="B81" s="74">
        <v>530702</v>
      </c>
      <c r="C81" s="75"/>
      <c r="D81" s="75">
        <v>831110012</v>
      </c>
      <c r="E81" s="75" t="s">
        <v>198</v>
      </c>
      <c r="F81" s="75"/>
      <c r="G81" s="86" t="s">
        <v>277</v>
      </c>
      <c r="H81" s="74" t="s">
        <v>278</v>
      </c>
      <c r="I81" s="74" t="s">
        <v>279</v>
      </c>
      <c r="J81" s="75"/>
      <c r="K81" s="75">
        <v>1</v>
      </c>
      <c r="L81" s="75" t="s">
        <v>141</v>
      </c>
      <c r="M81" s="56">
        <f t="shared" si="5"/>
        <v>5823.9999999999991</v>
      </c>
      <c r="N81" s="56">
        <f t="shared" si="6"/>
        <v>5199.9999999999991</v>
      </c>
      <c r="O81" s="75">
        <v>5199.9999999999991</v>
      </c>
      <c r="P81" s="56">
        <f t="shared" si="4"/>
        <v>-14559.45</v>
      </c>
      <c r="Q81" s="56">
        <f>R81*1.12</f>
        <v>22130.584000000003</v>
      </c>
      <c r="R81" s="56">
        <v>19759.45</v>
      </c>
      <c r="S81" s="56"/>
      <c r="T81" s="56"/>
      <c r="U81" s="77" t="s">
        <v>43</v>
      </c>
      <c r="V81" s="75"/>
      <c r="W81" s="81" t="s">
        <v>166</v>
      </c>
      <c r="X81" s="81" t="s">
        <v>167</v>
      </c>
      <c r="Y81" s="75"/>
      <c r="Z81" s="81"/>
      <c r="AA81" s="81"/>
      <c r="AB81" s="82">
        <v>44682</v>
      </c>
      <c r="AC81" s="58"/>
      <c r="AD81" s="58"/>
      <c r="AE81" s="59"/>
      <c r="AF81" s="59"/>
      <c r="AG81" s="58"/>
      <c r="AH81" s="54"/>
      <c r="AI81" s="82">
        <v>44743</v>
      </c>
      <c r="AJ81" s="82"/>
      <c r="AK81" s="75" t="s">
        <v>41</v>
      </c>
      <c r="AL81" s="75"/>
      <c r="AM81" s="54"/>
      <c r="AN81" s="54"/>
    </row>
    <row r="82" spans="1:40" s="52" customFormat="1" ht="45" customHeight="1">
      <c r="A82" s="54">
        <v>2023</v>
      </c>
      <c r="B82" s="74">
        <v>840402</v>
      </c>
      <c r="C82" s="75"/>
      <c r="D82" s="75">
        <v>512900021</v>
      </c>
      <c r="E82" s="75" t="s">
        <v>195</v>
      </c>
      <c r="F82" s="75"/>
      <c r="G82" s="86" t="s">
        <v>280</v>
      </c>
      <c r="H82" s="74" t="s">
        <v>168</v>
      </c>
      <c r="I82" s="74" t="s">
        <v>168</v>
      </c>
      <c r="J82" s="75"/>
      <c r="K82" s="75">
        <v>1</v>
      </c>
      <c r="L82" s="75" t="s">
        <v>141</v>
      </c>
      <c r="M82" s="56">
        <f t="shared" si="5"/>
        <v>7181.742400000001</v>
      </c>
      <c r="N82" s="56">
        <f t="shared" si="6"/>
        <v>6412.27</v>
      </c>
      <c r="O82" s="75">
        <v>6412.27</v>
      </c>
      <c r="P82" s="56">
        <f t="shared" si="4"/>
        <v>6412.27</v>
      </c>
      <c r="Q82" s="56"/>
      <c r="R82" s="56"/>
      <c r="S82" s="56"/>
      <c r="T82" s="56"/>
      <c r="U82" s="77" t="s">
        <v>39</v>
      </c>
      <c r="V82" s="75"/>
      <c r="W82" s="81" t="s">
        <v>166</v>
      </c>
      <c r="X82" s="81" t="s">
        <v>167</v>
      </c>
      <c r="Y82" s="75"/>
      <c r="Z82" s="81"/>
      <c r="AA82" s="81"/>
      <c r="AB82" s="82">
        <v>44682</v>
      </c>
      <c r="AC82" s="58"/>
      <c r="AD82" s="58"/>
      <c r="AE82" s="59"/>
      <c r="AF82" s="59"/>
      <c r="AG82" s="58"/>
      <c r="AH82" s="54"/>
      <c r="AI82" s="82">
        <v>44774</v>
      </c>
      <c r="AJ82" s="82"/>
      <c r="AK82" s="75" t="s">
        <v>41</v>
      </c>
      <c r="AL82" s="75"/>
      <c r="AM82" s="54"/>
      <c r="AN82" s="54"/>
    </row>
    <row r="83" spans="1:40" s="52" customFormat="1" ht="90">
      <c r="A83" s="54">
        <v>2023</v>
      </c>
      <c r="B83" s="76">
        <v>530105</v>
      </c>
      <c r="C83" s="75"/>
      <c r="D83" s="75">
        <v>452500017</v>
      </c>
      <c r="E83" s="75" t="s">
        <v>198</v>
      </c>
      <c r="F83" s="75"/>
      <c r="G83" s="86" t="s">
        <v>108</v>
      </c>
      <c r="H83" s="74" t="s">
        <v>137</v>
      </c>
      <c r="I83" s="74" t="s">
        <v>137</v>
      </c>
      <c r="J83" s="75"/>
      <c r="K83" s="75">
        <v>1</v>
      </c>
      <c r="L83" s="75" t="s">
        <v>141</v>
      </c>
      <c r="M83" s="56">
        <f t="shared" si="5"/>
        <v>1848</v>
      </c>
      <c r="N83" s="56">
        <f t="shared" si="6"/>
        <v>1649.9999999999998</v>
      </c>
      <c r="O83" s="75">
        <v>1649.9999999999998</v>
      </c>
      <c r="P83" s="56">
        <f t="shared" si="4"/>
        <v>-17704</v>
      </c>
      <c r="Q83" s="56">
        <f>R83*1.12</f>
        <v>21676.480000000003</v>
      </c>
      <c r="R83" s="56">
        <v>19354</v>
      </c>
      <c r="S83" s="56">
        <f>T83*1.12</f>
        <v>19600.000000000004</v>
      </c>
      <c r="T83" s="56">
        <v>17500</v>
      </c>
      <c r="U83" s="77" t="s">
        <v>43</v>
      </c>
      <c r="V83" s="75"/>
      <c r="W83" s="81" t="s">
        <v>166</v>
      </c>
      <c r="X83" s="81" t="s">
        <v>167</v>
      </c>
      <c r="Y83" s="75"/>
      <c r="Z83" s="81"/>
      <c r="AA83" s="81"/>
      <c r="AB83" s="82">
        <v>44562</v>
      </c>
      <c r="AC83" s="58"/>
      <c r="AD83" s="58"/>
      <c r="AE83" s="58"/>
      <c r="AF83" s="58"/>
      <c r="AG83" s="58"/>
      <c r="AH83" s="54"/>
      <c r="AI83" s="82">
        <v>44986</v>
      </c>
      <c r="AJ83" s="82" t="s">
        <v>41</v>
      </c>
      <c r="AK83" s="75"/>
      <c r="AL83" s="75"/>
      <c r="AM83" s="54"/>
      <c r="AN83" s="54"/>
    </row>
    <row r="84" spans="1:40" s="18" customFormat="1" ht="28.5" customHeight="1" thickBot="1">
      <c r="A84" s="15"/>
      <c r="B84" s="15"/>
      <c r="C84" s="15"/>
      <c r="D84" s="15"/>
      <c r="E84" s="15"/>
      <c r="F84" s="15"/>
      <c r="G84" s="15"/>
      <c r="H84" s="15"/>
      <c r="I84" s="15"/>
      <c r="J84" s="69" t="s">
        <v>285</v>
      </c>
      <c r="K84" s="69"/>
      <c r="L84" s="70"/>
      <c r="M84" s="13">
        <f>SUM(M3:M83)</f>
        <v>6790734.6416000025</v>
      </c>
      <c r="N84" s="71">
        <f>SUM(N3:N83)</f>
        <v>6063155.9300000006</v>
      </c>
      <c r="O84" s="51">
        <f>SUM(O3:O83)</f>
        <v>6063155.9300000006</v>
      </c>
      <c r="P84" s="51"/>
      <c r="Q84" s="13">
        <f>SUM(Q5:Q83)</f>
        <v>1468113.6288000001</v>
      </c>
      <c r="R84" s="13">
        <f>SUM(R5:R83)</f>
        <v>1310815.7399999998</v>
      </c>
      <c r="S84" s="13">
        <f>SUM(S5:S83)</f>
        <v>19600.000000000004</v>
      </c>
      <c r="T84" s="13">
        <f>SUM(T5:T83)</f>
        <v>17500</v>
      </c>
      <c r="U84" s="15"/>
      <c r="V84" s="15"/>
      <c r="W84" s="15"/>
      <c r="X84" s="15"/>
      <c r="Y84" s="16"/>
      <c r="Z84" s="15"/>
      <c r="AA84" s="15"/>
      <c r="AB84" s="15"/>
      <c r="AC84" s="17"/>
      <c r="AD84" s="17"/>
      <c r="AE84" s="17"/>
      <c r="AF84" s="17"/>
      <c r="AG84" s="17"/>
      <c r="AH84" s="17"/>
      <c r="AI84" s="17"/>
      <c r="AJ84" s="15"/>
      <c r="AK84" s="15"/>
      <c r="AL84" s="15"/>
      <c r="AM84" s="15"/>
      <c r="AN84" s="15"/>
    </row>
    <row r="85" spans="1:40" s="18" customFormat="1" ht="30.75" customHeight="1">
      <c r="A85" s="15"/>
      <c r="B85" s="15"/>
      <c r="C85" s="15"/>
      <c r="D85" s="15"/>
      <c r="E85" s="15"/>
      <c r="F85" s="15"/>
      <c r="G85" s="15"/>
      <c r="H85" s="15"/>
      <c r="I85" s="15"/>
      <c r="J85" s="19"/>
      <c r="K85" s="15"/>
      <c r="L85" s="15"/>
      <c r="M85" s="20"/>
      <c r="N85" s="20"/>
      <c r="O85" s="20"/>
      <c r="P85" s="20"/>
      <c r="Q85" s="21"/>
      <c r="R85" s="20"/>
      <c r="S85" s="20"/>
      <c r="T85" s="20"/>
      <c r="U85" s="15"/>
      <c r="V85" s="15"/>
      <c r="W85" s="15"/>
      <c r="X85" s="15"/>
      <c r="Y85" s="16"/>
      <c r="Z85" s="15"/>
      <c r="AA85" s="15"/>
      <c r="AB85" s="15"/>
      <c r="AC85" s="17"/>
      <c r="AD85" s="17"/>
      <c r="AE85" s="17"/>
      <c r="AF85" s="17"/>
      <c r="AG85" s="17"/>
      <c r="AH85" s="17"/>
      <c r="AI85" s="17"/>
      <c r="AJ85" s="15"/>
      <c r="AK85" s="15"/>
      <c r="AL85" s="15"/>
      <c r="AM85" s="15"/>
      <c r="AN85" s="15"/>
    </row>
    <row r="86" spans="1:40" s="12" customFormat="1">
      <c r="A86" s="15"/>
      <c r="B86" s="15"/>
      <c r="C86" s="15"/>
      <c r="D86" s="15"/>
      <c r="E86" s="15"/>
      <c r="F86" s="15"/>
      <c r="H86" s="15"/>
      <c r="I86" s="15"/>
      <c r="J86" s="19"/>
      <c r="K86" s="15"/>
      <c r="L86" s="15"/>
      <c r="M86" s="1"/>
      <c r="N86" s="26"/>
      <c r="O86" s="26"/>
      <c r="P86" s="26"/>
      <c r="Q86" s="23"/>
      <c r="R86" s="20"/>
      <c r="S86" s="20"/>
      <c r="T86" s="20"/>
      <c r="U86" s="15"/>
      <c r="V86" s="15"/>
      <c r="W86" s="15"/>
      <c r="X86" s="15"/>
      <c r="Y86" s="16"/>
      <c r="Z86" s="15"/>
      <c r="AA86" s="15"/>
      <c r="AB86" s="15"/>
      <c r="AC86" s="17"/>
      <c r="AD86" s="17"/>
      <c r="AE86" s="17"/>
      <c r="AF86" s="17"/>
      <c r="AG86" s="17"/>
      <c r="AH86" s="17"/>
      <c r="AI86" s="17"/>
      <c r="AJ86" s="15"/>
      <c r="AK86" s="15"/>
      <c r="AL86" s="15"/>
      <c r="AM86" s="24"/>
      <c r="AN86" s="24"/>
    </row>
    <row r="87" spans="1:40" s="12" customFormat="1">
      <c r="A87" s="15"/>
      <c r="B87" s="15"/>
      <c r="C87" s="15"/>
      <c r="D87" s="15"/>
      <c r="E87" s="15"/>
      <c r="F87" s="15"/>
      <c r="H87" s="15"/>
      <c r="I87" s="15"/>
      <c r="J87" s="19"/>
      <c r="K87" s="15"/>
      <c r="L87" s="15"/>
      <c r="M87" s="1"/>
      <c r="N87" s="26"/>
      <c r="O87" s="26"/>
      <c r="P87" s="26"/>
      <c r="Q87" s="20"/>
      <c r="R87" s="20"/>
      <c r="S87" s="20"/>
      <c r="T87" s="20"/>
      <c r="U87" s="15"/>
      <c r="V87" s="25"/>
      <c r="W87" s="25"/>
      <c r="X87" s="15"/>
      <c r="Y87" s="26"/>
      <c r="Z87" s="18"/>
      <c r="AA87" s="18"/>
      <c r="AB87" s="18"/>
      <c r="AC87" s="27"/>
      <c r="AG87" s="27"/>
      <c r="AH87" s="27"/>
      <c r="AI87" s="27"/>
      <c r="AJ87" s="18"/>
      <c r="AK87" s="18"/>
      <c r="AL87" s="18"/>
    </row>
    <row r="88" spans="1:40" s="12" customFormat="1">
      <c r="A88" s="15"/>
      <c r="B88" s="15"/>
      <c r="C88" s="15"/>
      <c r="D88" s="15"/>
      <c r="E88" s="15"/>
      <c r="F88" s="15"/>
      <c r="G88" s="15"/>
      <c r="H88" s="15"/>
      <c r="I88" s="15"/>
      <c r="J88" s="19"/>
      <c r="K88" s="15"/>
      <c r="L88" s="15"/>
      <c r="M88" s="1"/>
      <c r="N88" s="26"/>
      <c r="O88" s="26"/>
      <c r="P88" s="26"/>
      <c r="R88" s="20"/>
      <c r="S88" s="20"/>
      <c r="T88" s="20"/>
      <c r="U88" s="15"/>
      <c r="V88" s="25"/>
      <c r="W88" s="25"/>
      <c r="X88" s="15"/>
      <c r="Y88" s="26"/>
      <c r="Z88" s="18"/>
      <c r="AA88" s="18"/>
      <c r="AB88" s="18"/>
      <c r="AC88" s="26"/>
      <c r="AF88" s="27"/>
      <c r="AG88" s="27"/>
      <c r="AH88" s="27"/>
      <c r="AI88" s="27"/>
      <c r="AJ88" s="18"/>
      <c r="AK88" s="18"/>
      <c r="AL88" s="18"/>
    </row>
    <row r="89" spans="1:40">
      <c r="B89" s="28"/>
      <c r="C89" s="28"/>
      <c r="J89" s="28"/>
      <c r="K89" s="14"/>
      <c r="L89" s="14"/>
      <c r="N89" s="26"/>
      <c r="O89" s="26"/>
      <c r="P89" s="26"/>
      <c r="U89" s="28"/>
      <c r="V89" s="30"/>
      <c r="W89" s="31"/>
      <c r="X89" s="15"/>
      <c r="Y89" s="32"/>
      <c r="Z89" s="14"/>
      <c r="AA89" s="14"/>
      <c r="AB89" s="18"/>
      <c r="AI89" s="34"/>
      <c r="AJ89" s="14"/>
      <c r="AK89" s="14"/>
      <c r="AL89" s="14"/>
      <c r="AM89" s="14"/>
      <c r="AN89" s="14"/>
    </row>
    <row r="90" spans="1:40">
      <c r="B90" s="35" t="s">
        <v>59</v>
      </c>
      <c r="J90" s="35" t="s">
        <v>60</v>
      </c>
      <c r="K90" s="35"/>
      <c r="R90" s="36"/>
      <c r="U90" s="35" t="s">
        <v>61</v>
      </c>
      <c r="X90" s="37"/>
      <c r="AB90" s="18"/>
      <c r="AC90" s="26"/>
    </row>
    <row r="91" spans="1:40">
      <c r="B91" s="1" t="s">
        <v>62</v>
      </c>
      <c r="J91" s="1" t="s">
        <v>284</v>
      </c>
      <c r="Q91" s="36"/>
      <c r="R91" s="36"/>
      <c r="U91" s="1" t="s">
        <v>79</v>
      </c>
      <c r="AB91" s="18"/>
      <c r="AC91" s="26"/>
    </row>
    <row r="92" spans="1:40">
      <c r="B92" s="1" t="s">
        <v>63</v>
      </c>
      <c r="J92" s="1" t="s">
        <v>64</v>
      </c>
      <c r="Q92" s="36"/>
      <c r="R92" s="36"/>
      <c r="U92" s="1" t="s">
        <v>65</v>
      </c>
    </row>
    <row r="93" spans="1:40">
      <c r="Q93" s="36"/>
      <c r="R93" s="36"/>
      <c r="S93" s="33"/>
    </row>
    <row r="94" spans="1:40">
      <c r="Q94" s="36"/>
      <c r="R94" s="36"/>
      <c r="S94" s="33"/>
    </row>
    <row r="95" spans="1:40">
      <c r="Q95" s="39"/>
      <c r="R95" s="36"/>
      <c r="S95" s="33"/>
    </row>
    <row r="96" spans="1:40">
      <c r="Q96" s="39"/>
      <c r="R96" s="36"/>
      <c r="S96" s="33"/>
    </row>
    <row r="97" spans="14:29">
      <c r="N97" s="26"/>
      <c r="O97" s="26"/>
      <c r="P97" s="26"/>
      <c r="Q97" s="33"/>
      <c r="R97" s="33"/>
      <c r="S97" s="33"/>
    </row>
    <row r="98" spans="14:29">
      <c r="N98" s="26"/>
      <c r="O98" s="26"/>
      <c r="P98" s="26"/>
      <c r="Q98" s="36"/>
      <c r="R98" s="33"/>
      <c r="S98" s="33"/>
      <c r="AC98" s="39"/>
    </row>
    <row r="99" spans="14:29">
      <c r="N99" s="26"/>
      <c r="O99" s="26"/>
      <c r="P99" s="26"/>
      <c r="Q99" s="36"/>
      <c r="R99" s="33"/>
      <c r="S99" s="33"/>
    </row>
    <row r="100" spans="14:29">
      <c r="N100" s="26"/>
      <c r="O100" s="26"/>
      <c r="P100" s="26"/>
      <c r="Q100" s="36"/>
      <c r="S100" s="33"/>
    </row>
    <row r="101" spans="14:29">
      <c r="N101" s="26"/>
      <c r="O101" s="26"/>
      <c r="P101" s="26"/>
      <c r="Q101" s="36"/>
      <c r="S101" s="33"/>
    </row>
    <row r="102" spans="14:29">
      <c r="N102" s="26"/>
      <c r="O102" s="26"/>
      <c r="P102" s="26"/>
      <c r="Q102" s="22"/>
    </row>
    <row r="103" spans="14:29">
      <c r="R103" s="39"/>
    </row>
    <row r="104" spans="14:29">
      <c r="Q104" s="39"/>
      <c r="R104" s="39"/>
    </row>
    <row r="105" spans="14:29">
      <c r="R105" s="39"/>
    </row>
  </sheetData>
  <sortState ref="A3:AN131">
    <sortCondition descending="1" ref="B3:B131"/>
  </sortState>
  <mergeCells count="1">
    <mergeCell ref="A1:AN1"/>
  </mergeCells>
  <conditionalFormatting sqref="B66">
    <cfRule type="duplicateValues" dxfId="0" priority="1"/>
  </conditionalFormatting>
  <dataValidations count="2">
    <dataValidation type="list" allowBlank="1" showInputMessage="1" showErrorMessage="1" sqref="Z33 Z39:Z40 Z45:Z47 Z49 Z53 W33 W39:W40 W45:W47 W49 W53">
      <formula1>$AA$3:$AA$4</formula1>
    </dataValidation>
    <dataValidation type="list" allowBlank="1" showInputMessage="1" showErrorMessage="1" sqref="Z3:Z26 Z30:Z32 Z34:Z38 Z41:Z44 Z48 Z50:Z52 Z54:Z83 W3:W26 W30:W32 W34:W38 W41:W44 W48 W50:W52 W54:W83">
      <formula1>#REF!</formula1>
    </dataValidation>
  </dataValidations>
  <pageMargins left="0.70866141732283472" right="0.70866141732283472" top="0.74803149606299213" bottom="0.74803149606299213" header="0.31496062992125984" footer="0.31496062992125984"/>
  <pageSetup scale="30" fitToWidth="5" fitToHeight="5" orientation="landscape" r:id="rId1"/>
</worksheet>
</file>

<file path=xl/worksheets/sheet2.xml><?xml version="1.0" encoding="utf-8"?>
<worksheet xmlns="http://schemas.openxmlformats.org/spreadsheetml/2006/main" xmlns:r="http://schemas.openxmlformats.org/officeDocument/2006/relationships">
  <dimension ref="A1:D36"/>
  <sheetViews>
    <sheetView topLeftCell="A7" workbookViewId="0">
      <selection activeCell="C9" sqref="C9"/>
    </sheetView>
  </sheetViews>
  <sheetFormatPr baseColWidth="10" defaultRowHeight="15"/>
  <cols>
    <col min="1" max="1" width="41.5703125" style="42" customWidth="1"/>
    <col min="2" max="2" width="44.140625" style="42" customWidth="1"/>
    <col min="3" max="3" width="5.42578125" style="44" bestFit="1" customWidth="1"/>
    <col min="4" max="4" width="15.85546875" style="40" customWidth="1"/>
  </cols>
  <sheetData>
    <row r="1" spans="1:4">
      <c r="A1" s="41" t="s">
        <v>66</v>
      </c>
      <c r="D1" s="73" t="s">
        <v>68</v>
      </c>
    </row>
    <row r="2" spans="1:4">
      <c r="A2" s="41" t="s">
        <v>21</v>
      </c>
      <c r="B2" s="41" t="s">
        <v>38</v>
      </c>
      <c r="C2" t="s">
        <v>67</v>
      </c>
      <c r="D2" s="73"/>
    </row>
    <row r="3" spans="1:4">
      <c r="A3" s="42" t="s">
        <v>51</v>
      </c>
      <c r="B3" s="42" t="s">
        <v>48</v>
      </c>
      <c r="C3" s="45">
        <v>6</v>
      </c>
      <c r="D3" s="46">
        <f>GETPIVOTDATA("CUMPLE / NO CUMPLE",$A$1,"GERENCIA","GERENCIA COMERCIAL","CUMPLE / NO CUMPLE","INCUMPLIMIENTO PAC")/6*100</f>
        <v>100</v>
      </c>
    </row>
    <row r="4" spans="1:4" ht="30">
      <c r="B4" s="42" t="s">
        <v>45</v>
      </c>
      <c r="C4" s="45">
        <v>1</v>
      </c>
      <c r="D4" s="46"/>
    </row>
    <row r="5" spans="1:4">
      <c r="A5" s="42" t="s">
        <v>69</v>
      </c>
      <c r="C5" s="45">
        <v>7</v>
      </c>
      <c r="D5" s="47"/>
    </row>
    <row r="6" spans="1:4">
      <c r="A6" s="42" t="s">
        <v>52</v>
      </c>
      <c r="B6" s="42" t="s">
        <v>48</v>
      </c>
      <c r="C6" s="45">
        <v>6</v>
      </c>
      <c r="D6" s="46">
        <f>GETPIVOTDATA("CUMPLE / NO CUMPLE",$A$1,"GERENCIA","GERENCIA DE GESTIÓN DE COMUNICACIÓN","CUMPLE / NO CUMPLE","INCUMPLIMIENTO PAC")/6*100</f>
        <v>100</v>
      </c>
    </row>
    <row r="7" spans="1:4" ht="30">
      <c r="B7" s="42" t="s">
        <v>45</v>
      </c>
      <c r="C7" s="45">
        <v>2</v>
      </c>
      <c r="D7" s="48"/>
    </row>
    <row r="8" spans="1:4" ht="30">
      <c r="A8" s="42" t="s">
        <v>70</v>
      </c>
      <c r="C8" s="45">
        <v>8</v>
      </c>
      <c r="D8" s="47"/>
    </row>
    <row r="9" spans="1:4" ht="30">
      <c r="A9" s="42" t="s">
        <v>47</v>
      </c>
      <c r="B9" s="42" t="s">
        <v>42</v>
      </c>
      <c r="C9" s="45">
        <v>4</v>
      </c>
      <c r="D9" s="48">
        <f>GETPIVOTDATA("CUMPLE / NO CUMPLE",$A$1,"GERENCIA","GERENCIA DE GESTIÓN DE RECURSOS FÍSICOS Y SERVICIOS","CUMPLE / NO CUMPLE","CUMPLIMIENTO DEL 1CT DEL PAC")/53*100</f>
        <v>7.5471698113207548</v>
      </c>
    </row>
    <row r="10" spans="1:4">
      <c r="B10" s="42" t="s">
        <v>48</v>
      </c>
      <c r="C10" s="45">
        <v>49</v>
      </c>
      <c r="D10" s="48">
        <f>GETPIVOTDATA("CUMPLE / NO CUMPLE",$A$1,"GERENCIA","GERENCIA DE GESTIÓN DE RECURSOS FÍSICOS Y SERVICIOS","CUMPLE / NO CUMPLE","INCUMPLIMIENTO PAC")/53*100</f>
        <v>92.452830188679243</v>
      </c>
    </row>
    <row r="11" spans="1:4" ht="30">
      <c r="B11" s="42" t="s">
        <v>45</v>
      </c>
      <c r="C11" s="45">
        <v>6</v>
      </c>
      <c r="D11" s="48"/>
    </row>
    <row r="12" spans="1:4" ht="30">
      <c r="A12" s="42" t="s">
        <v>71</v>
      </c>
      <c r="C12" s="45">
        <v>59</v>
      </c>
      <c r="D12" s="47"/>
    </row>
    <row r="13" spans="1:4">
      <c r="A13" s="42" t="s">
        <v>44</v>
      </c>
      <c r="B13" s="42" t="s">
        <v>42</v>
      </c>
      <c r="C13" s="45">
        <v>5</v>
      </c>
      <c r="D13" s="48">
        <f>GETPIVOTDATA("CUMPLE / NO CUMPLE",$A$1,"GERENCIA","GERENCIA DE GESTIÓN DE TALENTO HUMANO","CUMPLE / NO CUMPLE","CUMPLIMIENTO DEL 1CT DEL PAC")/9*100</f>
        <v>55.555555555555557</v>
      </c>
    </row>
    <row r="14" spans="1:4" ht="30">
      <c r="B14" s="42" t="s">
        <v>58</v>
      </c>
      <c r="C14" s="45">
        <v>1</v>
      </c>
      <c r="D14" s="48"/>
    </row>
    <row r="15" spans="1:4">
      <c r="B15" s="42" t="s">
        <v>48</v>
      </c>
      <c r="C15" s="45">
        <v>4</v>
      </c>
      <c r="D15" s="48">
        <f>GETPIVOTDATA("CUMPLE / NO CUMPLE",$A$1,"GERENCIA","GERENCIA DE GESTIÓN DE TALENTO HUMANO","CUMPLE / NO CUMPLE","INCUMPLIMIENTO PAC")/9*100</f>
        <v>44.444444444444443</v>
      </c>
    </row>
    <row r="16" spans="1:4" ht="30">
      <c r="B16" s="42" t="s">
        <v>45</v>
      </c>
      <c r="C16" s="45">
        <v>11</v>
      </c>
      <c r="D16" s="46"/>
    </row>
    <row r="17" spans="1:4" ht="30">
      <c r="A17" s="42" t="s">
        <v>72</v>
      </c>
      <c r="C17" s="45">
        <v>21</v>
      </c>
      <c r="D17" s="47"/>
    </row>
    <row r="18" spans="1:4">
      <c r="A18" s="42" t="s">
        <v>49</v>
      </c>
      <c r="B18" s="42" t="s">
        <v>42</v>
      </c>
      <c r="C18" s="45">
        <v>8</v>
      </c>
      <c r="D18" s="48">
        <f>GETPIVOTDATA("CUMPLE / NO CUMPLE",$A$1,"GERENCIA","GERENCIA DE GESTIÓN TÉCNICA","CUMPLE / NO CUMPLE","CUMPLIMIENTO DEL 1CT DEL PAC")/74*100</f>
        <v>10.810810810810811</v>
      </c>
    </row>
    <row r="19" spans="1:4">
      <c r="B19" s="42" t="s">
        <v>48</v>
      </c>
      <c r="C19" s="45">
        <v>66</v>
      </c>
      <c r="D19" s="48">
        <f>GETPIVOTDATA("CUMPLE / NO CUMPLE",$A$1,"GERENCIA","GERENCIA DE GESTIÓN TÉCNICA","CUMPLE / NO CUMPLE","INCUMPLIMIENTO PAC")/74*100</f>
        <v>89.189189189189193</v>
      </c>
    </row>
    <row r="20" spans="1:4" ht="30">
      <c r="B20" s="42" t="s">
        <v>45</v>
      </c>
      <c r="C20" s="45">
        <v>8</v>
      </c>
      <c r="D20" s="46"/>
    </row>
    <row r="21" spans="1:4">
      <c r="A21" s="42" t="s">
        <v>73</v>
      </c>
      <c r="C21" s="45">
        <v>82</v>
      </c>
      <c r="D21" s="47"/>
    </row>
    <row r="22" spans="1:4">
      <c r="A22" s="42" t="s">
        <v>50</v>
      </c>
      <c r="B22" s="42" t="s">
        <v>48</v>
      </c>
      <c r="C22" s="45">
        <v>7</v>
      </c>
      <c r="D22" s="46">
        <f>GETPIVOTDATA("CUMPLE / NO CUMPLE",$A$1,"GERENCIA","GERENCIA DE PLANIFICACIÓN","CUMPLE / NO CUMPLE","INCUMPLIMIENTO PAC")/7*100</f>
        <v>100</v>
      </c>
    </row>
    <row r="23" spans="1:4">
      <c r="A23" s="42" t="s">
        <v>74</v>
      </c>
      <c r="C23" s="45">
        <v>7</v>
      </c>
      <c r="D23" s="47"/>
    </row>
    <row r="24" spans="1:4">
      <c r="A24" s="42" t="s">
        <v>40</v>
      </c>
      <c r="B24" s="42" t="s">
        <v>42</v>
      </c>
      <c r="C24" s="45">
        <v>6</v>
      </c>
      <c r="D24" s="46">
        <f>GETPIVOTDATA("CUMPLE / NO CUMPLE",$A$1,"GERENCIA","GERENCIA DE TICS","CUMPLE / NO CUMPLE","CUMPLIMIENTO DEL 1CT DEL PAC")/10*100</f>
        <v>60</v>
      </c>
    </row>
    <row r="25" spans="1:4">
      <c r="B25" s="42" t="s">
        <v>48</v>
      </c>
      <c r="C25" s="45">
        <v>4</v>
      </c>
      <c r="D25" s="46">
        <f>GETPIVOTDATA("CUMPLE / NO CUMPLE",$A$1,"GERENCIA","GERENCIA DE TICS","CUMPLE / NO CUMPLE","INCUMPLIMIENTO PAC")/10*100</f>
        <v>40</v>
      </c>
    </row>
    <row r="26" spans="1:4" ht="30">
      <c r="B26" s="42" t="s">
        <v>45</v>
      </c>
      <c r="C26" s="45">
        <v>2</v>
      </c>
      <c r="D26" s="49"/>
    </row>
    <row r="27" spans="1:4">
      <c r="A27" s="42" t="s">
        <v>75</v>
      </c>
      <c r="C27" s="45">
        <v>12</v>
      </c>
      <c r="D27" s="47"/>
    </row>
    <row r="28" spans="1:4">
      <c r="A28" s="42" t="s">
        <v>56</v>
      </c>
      <c r="B28" s="42" t="s">
        <v>48</v>
      </c>
      <c r="C28" s="45">
        <v>1</v>
      </c>
      <c r="D28" s="46">
        <f>GETPIVOTDATA("CUMPLE / NO CUMPLE",$A$1,"GERENCIA","GERENCIA JURIDICA","CUMPLE / NO CUMPLE","INCUMPLIMIENTO PAC")/1*100</f>
        <v>100</v>
      </c>
    </row>
    <row r="29" spans="1:4">
      <c r="A29" s="42" t="s">
        <v>76</v>
      </c>
      <c r="C29" s="45">
        <v>1</v>
      </c>
      <c r="D29" s="47"/>
    </row>
    <row r="30" spans="1:4" ht="17.25">
      <c r="A30" s="42" t="s">
        <v>77</v>
      </c>
      <c r="C30" s="50">
        <v>197</v>
      </c>
    </row>
    <row r="31" spans="1:4">
      <c r="C31" s="43"/>
    </row>
    <row r="32" spans="1:4">
      <c r="C32" s="43"/>
    </row>
    <row r="33" spans="3:3">
      <c r="C33" s="43"/>
    </row>
    <row r="34" spans="3:3">
      <c r="C34" s="43"/>
    </row>
    <row r="35" spans="3:3">
      <c r="C35" s="43"/>
    </row>
    <row r="36" spans="3:3">
      <c r="C36" s="43"/>
    </row>
  </sheetData>
  <mergeCells count="1">
    <mergeCell ref="D1: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PAC SEGUIMIENTO 2023</vt:lpstr>
      <vt:lpstr>CUMPLIMIENTO EN % MODELO (2)</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userggen07</dc:creator>
  <cp:lastModifiedBy>juliosandoval</cp:lastModifiedBy>
  <cp:lastPrinted>2022-11-14T20:16:16Z</cp:lastPrinted>
  <dcterms:created xsi:type="dcterms:W3CDTF">2020-05-28T05:56:33Z</dcterms:created>
  <dcterms:modified xsi:type="dcterms:W3CDTF">2023-01-05T16:49:07Z</dcterms:modified>
</cp:coreProperties>
</file>